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145" windowHeight="7935" activeTab="0"/>
  </bookViews>
  <sheets>
    <sheet name="BS" sheetId="1" r:id="rId1"/>
    <sheet name="IS" sheetId="2" r:id="rId2"/>
    <sheet name="CFS" sheetId="3" r:id="rId3"/>
    <sheet name="SE" sheetId="4" r:id="rId4"/>
    <sheet name="Notes_A" sheetId="5" r:id="rId5"/>
    <sheet name="Note_B" sheetId="6" r:id="rId6"/>
  </sheets>
  <externalReferences>
    <externalReference r:id="rId9"/>
    <externalReference r:id="rId10"/>
    <externalReference r:id="rId11"/>
    <externalReference r:id="rId12"/>
    <externalReference r:id="rId13"/>
  </externalReferences>
  <definedNames>
    <definedName name="_xlnm.Print_Area" localSheetId="0">'BS'!$A$1:$C$68</definedName>
    <definedName name="_xlnm.Print_Area" localSheetId="2">'CFS'!$A$1:$E$37</definedName>
    <definedName name="_xlnm.Print_Area" localSheetId="1">'IS'!$A$1:$F$36</definedName>
    <definedName name="_xlnm.Print_Area" localSheetId="5">'Note_B'!$A:$H</definedName>
    <definedName name="_xlnm.Print_Area" localSheetId="4">'Notes_A'!$1:$116</definedName>
    <definedName name="_xlnm.Print_Area" localSheetId="3">'SE'!$A$1:$I$44</definedName>
    <definedName name="_xlnm.Print_Titles" localSheetId="5">'Note_B'!$1:$9</definedName>
    <definedName name="_xlnm.Print_Titles" localSheetId="4">'Notes_A'!$1:$9</definedName>
  </definedNames>
  <calcPr fullCalcOnLoad="1"/>
</workbook>
</file>

<file path=xl/sharedStrings.xml><?xml version="1.0" encoding="utf-8"?>
<sst xmlns="http://schemas.openxmlformats.org/spreadsheetml/2006/main" count="462" uniqueCount="368">
  <si>
    <t>The Group recorded a revenue and PBT of RM80.1 million and RM2.0 million respectively for the current financial</t>
  </si>
  <si>
    <t xml:space="preserve">quarter.  Revenue was significantly higher by 97% compared to the previous quarter mainly due to higher sales </t>
  </si>
  <si>
    <t xml:space="preserve">of both biodiesel and oleochemical products at Carotech Bhd, following the commercial production of its new plant </t>
  </si>
  <si>
    <t xml:space="preserve">in Lumut, Perak since January 2009.  PBT has improved by 167% from a LBT of RM2.9 million in the previous </t>
  </si>
  <si>
    <t xml:space="preserve">quarter.  The improved result was mainly attributed to higher operating profit from the sales of both the biodiesel </t>
  </si>
  <si>
    <t xml:space="preserve">and oleochemcial products, at Carotech Bhd, however negated to some extend by higher depreciation expense and </t>
  </si>
  <si>
    <t>Malaysia.</t>
  </si>
  <si>
    <t xml:space="preserve">unrealised foreign loss of RM9.7 million from the translation of US Dollar loans as a result of weakened Ringgit </t>
  </si>
  <si>
    <t xml:space="preserve">Barring any unforeseen circumstances, the outlook for the Group is expected to be satisfactory as the Group is </t>
  </si>
  <si>
    <t xml:space="preserve">actively securing new overseas market and registration of new products.  The Directors expect the performance </t>
  </si>
  <si>
    <t xml:space="preserve">of its subsidiary, Carotech Bhd, to improve with the contribution of its new plant in Lumut, Perak beginning January </t>
  </si>
  <si>
    <t>2009</t>
  </si>
  <si>
    <t xml:space="preserve">Commentary on Prospects  </t>
  </si>
  <si>
    <t>There was no disposal of unquoted investments and/or properties for the reporting quarter under review and financial</t>
  </si>
  <si>
    <t>period to date.</t>
  </si>
  <si>
    <t xml:space="preserve">(other than securities in existing subsidiaries and associated companies)  </t>
  </si>
  <si>
    <t>There were no purchase or disposal of quoted securities during the current quarter and financial period to date.</t>
  </si>
  <si>
    <t>There are no corporate proposals announced but not completed for the quarter under review other than the following:-</t>
  </si>
  <si>
    <t>There were no off balance sheet arrangements entered into nor were there any off balance sheet financial instruments</t>
  </si>
  <si>
    <t>issued as at the date of this report.</t>
  </si>
  <si>
    <t>There were no items affecting assets, liabilities, equity, net income or cash flows that are unusual because of their</t>
  </si>
  <si>
    <t>The Group’s primary reporting format is based on business segment, which is the pharmaceutical ("Hovid Segment")</t>
  </si>
  <si>
    <t>Perak to the transfer of the plots of land purchased.</t>
  </si>
  <si>
    <t>and is pending the issuance of qualified individual document of title, and obtaining the consent of Menteri Besar of</t>
  </si>
  <si>
    <t>The bank borrowings denominated in foreign currency is as follows:-</t>
  </si>
  <si>
    <t>Denominated in US Dollar</t>
  </si>
  <si>
    <t xml:space="preserve">Off balance sheet financial instruments  </t>
  </si>
  <si>
    <t>Basis of preparation</t>
  </si>
  <si>
    <t xml:space="preserve">Audit report of preceding annual financial statements  </t>
  </si>
  <si>
    <t xml:space="preserve">Seasonal or cyclical factors </t>
  </si>
  <si>
    <t xml:space="preserve">Changes in estimates </t>
  </si>
  <si>
    <t xml:space="preserve">Debt and equity securities  </t>
  </si>
  <si>
    <t xml:space="preserve">Segment information  </t>
  </si>
  <si>
    <t xml:space="preserve">Capital commitments  </t>
  </si>
  <si>
    <t xml:space="preserve">Results comparison with preceding quarter </t>
  </si>
  <si>
    <t xml:space="preserve">Taxation </t>
  </si>
  <si>
    <t xml:space="preserve">Particulars on quoted securities  </t>
  </si>
  <si>
    <t xml:space="preserve">Material litigation  </t>
  </si>
  <si>
    <t>Property, plant and equipment</t>
  </si>
  <si>
    <t>Inventories</t>
  </si>
  <si>
    <t xml:space="preserve">Cash and bank balances </t>
  </si>
  <si>
    <t>Taxation</t>
  </si>
  <si>
    <t>(Unaudited)</t>
  </si>
  <si>
    <t>(Audited)</t>
  </si>
  <si>
    <t>Revenue</t>
  </si>
  <si>
    <t>Total</t>
  </si>
  <si>
    <t>Intangible assets</t>
  </si>
  <si>
    <t>Individual quarter</t>
  </si>
  <si>
    <t>Cumulative quarter</t>
  </si>
  <si>
    <t>premium</t>
  </si>
  <si>
    <t>earnings</t>
  </si>
  <si>
    <t>Secured</t>
  </si>
  <si>
    <t>Unsecured</t>
  </si>
  <si>
    <t>On behalf of the Board,</t>
  </si>
  <si>
    <t xml:space="preserve">Authorisation for issue </t>
  </si>
  <si>
    <t xml:space="preserve">Significant related parties transactions </t>
  </si>
  <si>
    <t xml:space="preserve">Review of performance  </t>
  </si>
  <si>
    <t xml:space="preserve">Profit/(Loss) on sale of unquoted investments and/or properties  </t>
  </si>
  <si>
    <t xml:space="preserve">Borrowings and debt securities  </t>
  </si>
  <si>
    <t xml:space="preserve">Dividend </t>
  </si>
  <si>
    <t xml:space="preserve">Earnings per share </t>
  </si>
  <si>
    <t>Operating expenses</t>
  </si>
  <si>
    <t>Finance costs</t>
  </si>
  <si>
    <t>Minority interest</t>
  </si>
  <si>
    <t xml:space="preserve">The audit report of the preceding annual financial statements was not subjected to any qualification. </t>
  </si>
  <si>
    <t>As at current</t>
  </si>
  <si>
    <t>financial year</t>
  </si>
  <si>
    <t>quarter</t>
  </si>
  <si>
    <t>As at preceding</t>
  </si>
  <si>
    <t xml:space="preserve">Individual quarter </t>
  </si>
  <si>
    <t xml:space="preserve">Cumulative quarter </t>
  </si>
  <si>
    <t>Retained</t>
  </si>
  <si>
    <t>Share</t>
  </si>
  <si>
    <t xml:space="preserve">Cumulative  </t>
  </si>
  <si>
    <t>RM '000</t>
  </si>
  <si>
    <t xml:space="preserve">RM '000 </t>
  </si>
  <si>
    <t>Note</t>
  </si>
  <si>
    <t>Note:</t>
  </si>
  <si>
    <t xml:space="preserve">           </t>
  </si>
  <si>
    <t>Reserves</t>
  </si>
  <si>
    <t>(I)     Cash and cash equivalents comprises:</t>
  </si>
  <si>
    <t>(I)</t>
  </si>
  <si>
    <t>Based on the results for the quarter/period</t>
  </si>
  <si>
    <t xml:space="preserve">         Cash and bank balances</t>
  </si>
  <si>
    <t xml:space="preserve">         Bank overdraft</t>
  </si>
  <si>
    <t xml:space="preserve">3 months </t>
  </si>
  <si>
    <t>Hovid Bhd (Company no: 58476 A)</t>
  </si>
  <si>
    <t xml:space="preserve">Total </t>
  </si>
  <si>
    <t>Quarter ended</t>
  </si>
  <si>
    <t>Turnover</t>
  </si>
  <si>
    <t xml:space="preserve">Material subsequent events  </t>
  </si>
  <si>
    <t>Deferred tax assets</t>
  </si>
  <si>
    <t>Rights to reimbursement under insurance policies</t>
  </si>
  <si>
    <t>RM'000</t>
  </si>
  <si>
    <t>Non-distributable</t>
  </si>
  <si>
    <t>Distributable</t>
  </si>
  <si>
    <t>'000</t>
  </si>
  <si>
    <t>Attributable to:</t>
  </si>
  <si>
    <t>Total Equity</t>
  </si>
  <si>
    <t>There were no material litigation up to the date of this report.</t>
  </si>
  <si>
    <t>- Basic at nominal value of RM0.10 per share</t>
  </si>
  <si>
    <t>Foreign exchange translation</t>
  </si>
  <si>
    <t>Equity holders of the Company</t>
  </si>
  <si>
    <t>Acquisition of shares in a subsidiary</t>
  </si>
  <si>
    <t>Issue of shares to MI by a subsidiary</t>
  </si>
  <si>
    <t>a</t>
  </si>
  <si>
    <t>b</t>
  </si>
  <si>
    <t>c</t>
  </si>
  <si>
    <t>Current</t>
  </si>
  <si>
    <t>Non-current</t>
  </si>
  <si>
    <t xml:space="preserve">There were no issuance and repayment of debt and equity securities, share buy-backs, share cancellations, shares </t>
  </si>
  <si>
    <t xml:space="preserve">   </t>
  </si>
  <si>
    <t xml:space="preserve">An information circular was dispatched to the shareholders on 5 April 2006.   The final proceeds of 5% is not paid </t>
  </si>
  <si>
    <t xml:space="preserve">On 24 December 2007, Carotech's wholly owned subsidiary, Ying Kou Carotech Bio Energy Co. Ltd. (YKC) </t>
  </si>
  <si>
    <t xml:space="preserve">entered into a Sale and Purchase Agreement with Lioaning Dayang Bio Energy Co. Ltd. to acquire an industrial </t>
  </si>
  <si>
    <t xml:space="preserve">land in Ying Kou, Lioaning Province, China for a consideration of Renminbi (RMB) 14,666,740 (equivalent to </t>
  </si>
  <si>
    <t xml:space="preserve">approximately RM6,670,000). An announcement was made to the Bursa Malaysia on 26 December 2007. The </t>
  </si>
  <si>
    <t xml:space="preserve">balance proceeds of 50% is not paid pending the issuance of qualified individual document of title and the finalisation </t>
  </si>
  <si>
    <t>Leasehold land and building</t>
  </si>
  <si>
    <t>Warrant reserve</t>
  </si>
  <si>
    <t>3 months ended</t>
  </si>
  <si>
    <t>Done</t>
  </si>
  <si>
    <t xml:space="preserve"> </t>
  </si>
  <si>
    <t>Group Revenue</t>
  </si>
  <si>
    <t>Carotech Segment</t>
  </si>
  <si>
    <t>Hovid Segment</t>
  </si>
  <si>
    <t>Number of ordinary shares</t>
  </si>
  <si>
    <t>Effects of Warrants</t>
  </si>
  <si>
    <t>Weighted average number of ordinary shares (diluted)</t>
  </si>
  <si>
    <t>- Diluted at nominal value of RM0.10 per share</t>
  </si>
  <si>
    <t>Sen</t>
  </si>
  <si>
    <t>Basic</t>
  </si>
  <si>
    <t>Diluted</t>
  </si>
  <si>
    <t>full exercise of the Warrants issued.</t>
  </si>
  <si>
    <t>Weighted average number of ordinary shares (basic)</t>
  </si>
  <si>
    <t/>
  </si>
  <si>
    <t>Current Assets</t>
  </si>
  <si>
    <t>Minority Interest</t>
  </si>
  <si>
    <t>Non-Current Liabilities</t>
  </si>
  <si>
    <t>Current Liabilities</t>
  </si>
  <si>
    <t>Total Liabilities</t>
  </si>
  <si>
    <t>Total Equity And Liabilities</t>
  </si>
  <si>
    <t>Net Assets Per Share Attributable To Ordinary Equity Holders Of The Company (Sen)</t>
  </si>
  <si>
    <t>ended 30/06/08</t>
  </si>
  <si>
    <t>Non-Current Assets</t>
  </si>
  <si>
    <t>Effect of exchange rate changes</t>
  </si>
  <si>
    <t>Authorised and contracted</t>
  </si>
  <si>
    <t>Authorised but not contracted</t>
  </si>
  <si>
    <t>Buildings</t>
  </si>
  <si>
    <t>Total capital commitments</t>
  </si>
  <si>
    <t>Condensed consolidated balance sheet (Unaudited)</t>
  </si>
  <si>
    <t>Condensed consolidated income statement (unaudited)</t>
  </si>
  <si>
    <t>Depreciation &amp; amortisation</t>
  </si>
  <si>
    <t>Share of results of a jointly controlled entity</t>
  </si>
  <si>
    <t xml:space="preserve">The quarterly financial report is unaudited and has been prepared in compliance with FRS 134, Interim Financial </t>
  </si>
  <si>
    <t>Reporting and Chapter 9 paragraph  9.22 of the Listing Requirements of Bursa Malaysia Securities Berhad.</t>
  </si>
  <si>
    <t xml:space="preserve">The quarterly financial report should be read in conjunction with the audited financial statements of the Company for </t>
  </si>
  <si>
    <t>A1</t>
  </si>
  <si>
    <t>Condensed consolidated statement of changes in equity (unaudited)</t>
  </si>
  <si>
    <t>Condensed consolidated cash flow statement (unaudited)</t>
  </si>
  <si>
    <t>A2</t>
  </si>
  <si>
    <t>A3</t>
  </si>
  <si>
    <t>LR</t>
  </si>
  <si>
    <t>Part A</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</si>
  <si>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</si>
  <si>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</si>
  <si>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</si>
  <si>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</si>
  <si>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</si>
  <si>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</si>
  <si>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</si>
  <si>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</si>
  <si>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</si>
  <si>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</si>
  <si>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</si>
  <si>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</si>
  <si>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</si>
  <si>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</si>
  <si>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</si>
  <si>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</si>
  <si>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</si>
  <si>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</si>
  <si>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</si>
  <si>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</si>
  <si>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</si>
  <si>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</si>
  <si>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</si>
  <si>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</si>
  <si>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3a</t>
  </si>
  <si>
    <t>9a</t>
  </si>
  <si>
    <t>Unusual items affecting assets, liabilities, equities, net income or cash flows</t>
  </si>
  <si>
    <t>There were no changes in estimates that have had a material effect in the current quarter under review.</t>
  </si>
  <si>
    <t>Valuation of property, plant and equipment</t>
  </si>
  <si>
    <t>Explanatory Notes Pursuant to the Listing Requirement of Bursa Malaysia Securitites Berhad</t>
  </si>
  <si>
    <t>Quarterly financial report (unaudited)</t>
  </si>
  <si>
    <t>Explanatory Notes as per FRS 134, Interim Financial Reporting</t>
  </si>
  <si>
    <t>B1</t>
  </si>
  <si>
    <t>B2</t>
  </si>
  <si>
    <t>B3</t>
  </si>
  <si>
    <t>B4</t>
  </si>
  <si>
    <t>B5</t>
  </si>
  <si>
    <t>B6</t>
  </si>
  <si>
    <t>B7</t>
  </si>
  <si>
    <t>B8</t>
  </si>
  <si>
    <t>B9</t>
  </si>
  <si>
    <t>B10</t>
  </si>
  <si>
    <t>B11</t>
  </si>
  <si>
    <t>B12</t>
  </si>
  <si>
    <t>B13</t>
  </si>
  <si>
    <t>Profit forecast, profit guarantee and internal targets</t>
  </si>
  <si>
    <t xml:space="preserve">announcements made. </t>
  </si>
  <si>
    <t xml:space="preserve">The Group did not provide any profit forecast, profit guarantee and internal targets in any public document or any </t>
  </si>
  <si>
    <t>Status of corporate proposal</t>
  </si>
  <si>
    <t>Goh Tian Hock</t>
  </si>
  <si>
    <t>Ng Yuet Seam</t>
  </si>
  <si>
    <t>Joint Secretaries</t>
  </si>
  <si>
    <t xml:space="preserve">The comparative figures were recomputed based on the enlarged number of ordinary shares in issue assuming </t>
  </si>
  <si>
    <t>Investment property</t>
  </si>
  <si>
    <t>Net cash used in investing activities</t>
  </si>
  <si>
    <t>Net cash generated from financing activities</t>
  </si>
  <si>
    <t>of shareholders agreement for the issue of ordinary shares in YKC for the settlement of the balance proceeds of 50%.</t>
  </si>
  <si>
    <t>Error flag</t>
  </si>
  <si>
    <t>Prepaid lease payments</t>
  </si>
  <si>
    <t>Investment in a jointly controlled entity</t>
  </si>
  <si>
    <t>Trade receivables</t>
  </si>
  <si>
    <t>Other receivables, deposits and prepayments</t>
  </si>
  <si>
    <t>Revaluation and other reserves</t>
  </si>
  <si>
    <t>Share capital</t>
  </si>
  <si>
    <t>Share premium</t>
  </si>
  <si>
    <t>Retained earnings</t>
  </si>
  <si>
    <t>Deferred tax liabilities</t>
  </si>
  <si>
    <t>Term loans</t>
  </si>
  <si>
    <t>Hire purchase creditors</t>
  </si>
  <si>
    <t>Provision for retirement benefit</t>
  </si>
  <si>
    <t>Trade payables</t>
  </si>
  <si>
    <t>Other payables and accruals</t>
  </si>
  <si>
    <t>Short term borrowings</t>
  </si>
  <si>
    <t xml:space="preserve">Bank overdrafts </t>
  </si>
  <si>
    <t>Tax payable</t>
  </si>
  <si>
    <t>Total Assets</t>
  </si>
  <si>
    <t>ASSETS</t>
  </si>
  <si>
    <t>Equity Attributable to Shareholders of the Company</t>
  </si>
  <si>
    <t xml:space="preserve">EQUITY </t>
  </si>
  <si>
    <t>LIABILITIES</t>
  </si>
  <si>
    <t>The Condensed Consolidated Balance Sheet should be read in conjunction with the audited financial statements for the year ended 30 June 2008 and the accompanying explanatory notes attached to the interim financial statements.</t>
  </si>
  <si>
    <t>The Condensed Consolidated Income Statement should be read in conjunction with the audited financial statements for the year ended 30 June 2008 and the accompanying explanatory notes attached to the interim financial statements.</t>
  </si>
  <si>
    <t>capital</t>
  </si>
  <si>
    <t>Attributable to Equity Holders of the Parent</t>
  </si>
  <si>
    <t>At 1 July 2008</t>
  </si>
  <si>
    <t>At 1 July 2007</t>
  </si>
  <si>
    <t>The Condensed Consolidated Statement of Changes in Equity should be read in conjunction with the audited financial statements for the year ended 30 June 2008 and the accompanying explanatory notes attached to the interim financial statements.</t>
  </si>
  <si>
    <t>The Condensed Consolidated Cash Flow Statement should be read in conjunction with the audited financial statements for the year ended 30 June 2008 and the accompanying explanatory notes attached to the interim financial statements.</t>
  </si>
  <si>
    <t>the year ended 30 June 2008.</t>
  </si>
  <si>
    <t>ended 30 June 2008.</t>
  </si>
  <si>
    <t xml:space="preserve">These explanatory notes attached to the interim financial statements provide an explanation of events and transactions </t>
  </si>
  <si>
    <t xml:space="preserve">that are significant to an understanding of the changes in the financial position and performance of the Group since the </t>
  </si>
  <si>
    <t>financial year ended 30 June 2008.</t>
  </si>
  <si>
    <t>Accounting Policies</t>
  </si>
  <si>
    <t xml:space="preserve">The significant accounting policies adopted are consistent with those of the audited financial statements for the year </t>
  </si>
  <si>
    <t>nature, size or incidence.</t>
  </si>
  <si>
    <t>held as treasury shares and resale of treasury shares for the current quarter and financial period.</t>
  </si>
  <si>
    <t>Dividends</t>
  </si>
  <si>
    <t xml:space="preserve">Changes in the composition of the Group  </t>
  </si>
  <si>
    <t>Income taxation</t>
  </si>
  <si>
    <t>Deferred taxation</t>
  </si>
  <si>
    <t>On 6 February 2006, Carotech had announced that the Company entered into a Sale and Purchase Agreement with</t>
  </si>
  <si>
    <t xml:space="preserve">Lumut Maritime Terminal Sdn Bhd to acquire four (4) plots of land for a cash consideration of RM9,785,230.00.   </t>
  </si>
  <si>
    <t>approved by the shareholders during the Company's Extraordinary General Meeting held on 27 November 2007:-</t>
  </si>
  <si>
    <t>the eligible directors of the Company and eligible executives of the Company and its subsidiaries. The proposal was</t>
  </si>
  <si>
    <t>On 8 October 2007, the Company had announced an executives’ share option scheme (“ESOS”) for the benefit of</t>
  </si>
  <si>
    <t>No dividend has been declared or recommended in respect of the financial period under review.</t>
  </si>
  <si>
    <t>Net profit/(loss) attributable to shareholders</t>
  </si>
  <si>
    <t>Net profit for the period</t>
  </si>
  <si>
    <t>Profit/(loss) before taxation</t>
  </si>
  <si>
    <t>Net profit/(loss) for the period</t>
  </si>
  <si>
    <t>Net loss for the period</t>
  </si>
  <si>
    <t>Net decrease in cash and cash equivalents</t>
  </si>
  <si>
    <t>Cash and cash equivalents at beginning of the period</t>
  </si>
  <si>
    <t>Cash and cash equivalents at end of the period</t>
  </si>
  <si>
    <t xml:space="preserve">Profit/(loss) before taxation </t>
  </si>
  <si>
    <t>Group profit/(loss) before tax</t>
  </si>
  <si>
    <t>Net profit/(loss) after tax</t>
  </si>
  <si>
    <t>Net Profit/(Loss) for the period (basic &amp; diluted)</t>
  </si>
  <si>
    <t>Earning/(loss) per share</t>
  </si>
  <si>
    <t>Earning/(loss) per share at nominal value of RM0.10 per share:-</t>
  </si>
  <si>
    <t>and phytonutrient/olechemical/biodiesel ("Carotech Segment") industries.</t>
  </si>
  <si>
    <t>The Group operates in two main business segments:</t>
  </si>
  <si>
    <t>Amount due from a jointly controlled entity</t>
  </si>
  <si>
    <t>Revaluation reserve</t>
  </si>
  <si>
    <t>The carrying amounts of land and buildings were adjusted to reflect the revaluation and the resultant surplus</t>
  </si>
  <si>
    <t xml:space="preserve">The land and buildings of the Group were revalued on 30 October 2008, based on valuations carried out by an </t>
  </si>
  <si>
    <t xml:space="preserve">Valuation, Comparison Method of Valuation, and combination of Comparison and Depreciated Cost Methods. </t>
  </si>
  <si>
    <t>There were no significant related parties transactions during this reporting quarter and financial period.</t>
  </si>
  <si>
    <t>Changes in contingent liabilities and contingent assets</t>
  </si>
  <si>
    <t>30 June 2008, to the date of this report.</t>
  </si>
  <si>
    <t xml:space="preserve">There were no material changes in contingent liabilities or contingent assets since the date of last annual report as at </t>
  </si>
  <si>
    <t>For the Quarter</t>
  </si>
  <si>
    <t>Year-to-date</t>
  </si>
  <si>
    <t xml:space="preserve">was credited to revaluation reserve. The impact of this exercise increased the revaluation reserve by RM5.9 million </t>
  </si>
  <si>
    <t xml:space="preserve">external independent professional valuer, Colliers, Jordan Lee &amp; Jaafar Sdn Bhd, using the Cost Method of </t>
  </si>
  <si>
    <t>as follows:</t>
  </si>
  <si>
    <t>quarter under review.</t>
  </si>
  <si>
    <t xml:space="preserve">The business operations of the Group were not materially affected by any seasonal or cyclical factors during the </t>
  </si>
  <si>
    <t>after accounting for minority interest's share, and the carrying amount of properties by RM13.4 million.</t>
  </si>
  <si>
    <t>for the third financial quarter ended 31 March 2009</t>
  </si>
  <si>
    <t>ended 31/3/09</t>
  </si>
  <si>
    <t>31 March</t>
  </si>
  <si>
    <t>9 months ended</t>
  </si>
  <si>
    <t>PERIOD ENDED 31 MARCH 2009</t>
  </si>
  <si>
    <t>PERIOD ENDED 31 MARCH 2008</t>
  </si>
  <si>
    <t>At 31 March 2009</t>
  </si>
  <si>
    <t>At 31 March 2008</t>
  </si>
  <si>
    <t>ended 31 March</t>
  </si>
  <si>
    <t>Profit/(loss) before tax</t>
  </si>
  <si>
    <t>Profit/(loss) after tax</t>
  </si>
  <si>
    <t>The Group's capital commitments not provided for in the interim financial statements as at 31 March 2009 were</t>
  </si>
  <si>
    <t>Details of Group’s bank borrowings as at 31 March 2009 are as follows :-</t>
  </si>
  <si>
    <t>9 months</t>
  </si>
  <si>
    <t>d</t>
  </si>
  <si>
    <t>On 6 March 2009, the Company announced the incorporation of a wholly-owned subsidiary in Malaysia, Best Practice</t>
  </si>
  <si>
    <t>International Sdn Bhd (Company No. 848992-P) (“BPI”) on 5 March 2009, with an authorised capital of RM100,000</t>
  </si>
  <si>
    <t>There were no other changes to the composition of the Group during the reporting quarter.</t>
  </si>
  <si>
    <t>divided into 100,000 ordinary shares of RM1.00 each and its issued and fully paid-up share capital of RM2.00</t>
  </si>
  <si>
    <t xml:space="preserve">comprising 2 ordinary shares of RM1.00 each.  The principal activity of BPI is providing training and consultancy </t>
  </si>
  <si>
    <t>services related to improve manufacturing practices and processes, including “Lean Manufacturing”.</t>
  </si>
  <si>
    <t xml:space="preserve">The Group's revenue for the current financial quarter ended 31 March 2009 of RM80.1 million was 51% higher </t>
  </si>
  <si>
    <t xml:space="preserve">compared with the same period for the financial year 2008 of RM53.0 million. The Group recorded a profit before </t>
  </si>
  <si>
    <t>taxation ("PBT") of RM2.0 million for current quarter as compared to RM4.5 million in the same period for the</t>
  </si>
  <si>
    <t xml:space="preserve">financial year 2008. </t>
  </si>
  <si>
    <t xml:space="preserve">The significant higher revenue for the current financial quarter was mainly due to higher sales of both the biodiesel </t>
  </si>
  <si>
    <t xml:space="preserve">and oleochemical products at a subsidiary, Carotech Bhd, following the commercial production of its new plant in </t>
  </si>
  <si>
    <t>Lumut, Perak since January 2009.</t>
  </si>
  <si>
    <t xml:space="preserve">The lower PBT recorded in the current quarter was mainly attributed to the unrealised foreign exchange loss of </t>
  </si>
  <si>
    <t>RM9.7 million at Carotech Bhd, from the translation of US Dollar loans as a result of weakened Ringgit Malaysia.</t>
  </si>
  <si>
    <t>For the current financial period ended 31 March 2009, the Group recorded a revenue of RM168.2 million, an</t>
  </si>
  <si>
    <t xml:space="preserve">The Group recorded a loss before tax ("LBT") of RM9.3 million for the financial period ended 31 March 2009, </t>
  </si>
  <si>
    <t xml:space="preserve">compared to a PBT of RM17.0 million in the corresponding period of 2008.  Loss after tax for the same period </t>
  </si>
  <si>
    <t xml:space="preserve">was RM6.8 million, compared to profit after tax of RM13.2 million. The unfavourable performance was mainly </t>
  </si>
  <si>
    <t xml:space="preserve">attributed to the higher depreciation and interest expenses, and the unrealised foreign exchange loss of RM22.2 </t>
  </si>
  <si>
    <t xml:space="preserve">million at Carotech Bhd, from the translation of US Dollar loans as a result of weakened Ringgit Malaysia.  </t>
  </si>
  <si>
    <t xml:space="preserve">Nonetheless, the unrealised foreign exchange loss from the translation of US Dollar loans has no immediate </t>
  </si>
  <si>
    <t>impact on the cash position of the Group.</t>
  </si>
  <si>
    <t>Other operating income</t>
  </si>
  <si>
    <t>Cash (used in) / generated from operating activities</t>
  </si>
  <si>
    <t>There were no material events subsequent to the end of the financial period.</t>
  </si>
  <si>
    <t>increase of 12% compared to the revenue of RM149.8 million registered in the corresponding period of the previous</t>
  </si>
  <si>
    <t xml:space="preserve">financial year.  The higher  revenue was mainly contributed by the higher sales of biodiesel and oleochemical </t>
  </si>
  <si>
    <t>since January 2009.</t>
  </si>
  <si>
    <t xml:space="preserve">products at a subsidiary, Carotech Bhd, following the commercial production of its new plant in Lumut, Perak </t>
  </si>
  <si>
    <t xml:space="preserve">Cumulative </t>
  </si>
  <si>
    <t>Unrealised foreign exchange (loss)/gain</t>
  </si>
  <si>
    <t>3 months</t>
  </si>
  <si>
    <t>Profit from operations (Note B1)</t>
  </si>
  <si>
    <t xml:space="preserve"> impact on the cash position of the Group.</t>
  </si>
  <si>
    <t>Nonetheless, the unrealised foreign exchange loss from the translation of US Dollar loans has no immediate</t>
  </si>
  <si>
    <t>Earning/(loss) per share attributable to equity holders of the Company (sen) (Note B13)</t>
  </si>
  <si>
    <t>The effective tax rate of the Group for the financial period is lower than the statutory rate applicable mainly due to</t>
  </si>
  <si>
    <t>the tax incentive granted under the Promotion of Investment Act, 1986 for High Technology Companies, and the</t>
  </si>
  <si>
    <t>adjustment to deferred taxation at a subsidiary, Carotech Bhd, due to timing difference of certain expenses allowed</t>
  </si>
  <si>
    <t>for tax deduction.</t>
  </si>
  <si>
    <t>On 12 May 2009, the Board of Directors authorised this interim report for issue.</t>
  </si>
  <si>
    <t xml:space="preserve">The Group will continue to enhance it's competitive edge by continually placing emphasis in research and </t>
  </si>
  <si>
    <t>development and improving its' production processes to achieve better efficiency.</t>
  </si>
  <si>
    <t xml:space="preserve">The basic earning/(loss) per share has been calculated by dividing the Group's net profit/(loss) attributable to </t>
  </si>
  <si>
    <t xml:space="preserve">shareholders by the weighted average number of ordinary shares in issue during the current financial period ended </t>
  </si>
  <si>
    <t xml:space="preserve">31 March 2009.  For the purpose of calculating diluted earnings per share, the profit/(loss) attributable to shareholders </t>
  </si>
  <si>
    <t xml:space="preserve">and the weighted average number of ordinary shares in issue during the period have been adjusted for the dilutive </t>
  </si>
  <si>
    <t>effects of all potential ordinary shares, ie, warrants in issue.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</si>
</sst>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409]dddd\,\ mmmm\ dd\,\ yyyy"/>
    <numFmt numFmtId="179" formatCode="mm/dd/yy;@"/>
    <numFmt numFmtId="180" formatCode="_(* #,##0.0_);_(* \(#,##0.0\);_(* &quot;-&quot;??_);_(@_)"/>
    <numFmt numFmtId="181" formatCode="_(* #,##0_);_(* \(#,##0\);_(* &quot;-&quot;??_);_(@_)"/>
    <numFmt numFmtId="182" formatCode="dd/mm/yy;@"/>
    <numFmt numFmtId="183" formatCode="[$-409]h:mm:ss\ AM/PM"/>
    <numFmt numFmtId="184" formatCode="[$-809]dd\ mmmm\ yyyy;@"/>
    <numFmt numFmtId="185" formatCode="&quot;Yes&quot;;&quot;Yes&quot;;&quot;No&quot;"/>
    <numFmt numFmtId="186" formatCode="&quot;True&quot;;&quot;True&quot;;&quot;False&quot;"/>
    <numFmt numFmtId="187" formatCode="&quot;On&quot;;&quot;On&quot;;&quot;Off&quot;"/>
    <numFmt numFmtId="188" formatCode="[$€-2]\ #,##0.00_);[Red]\([$€-2]\ #,##0.00\)"/>
    <numFmt numFmtId="189" formatCode="[$-409]dd\-mmm\-yy;@"/>
    <numFmt numFmtId="190" formatCode="[$-409]d\-mmm;@"/>
    <numFmt numFmtId="191" formatCode="0.0_);[Red]\(0.0\)"/>
    <numFmt numFmtId="192" formatCode="#,##0.0_);[Red]\(#,##0.0\)"/>
    <numFmt numFmtId="193" formatCode="#,##0.0"/>
    <numFmt numFmtId="194" formatCode="0.0"/>
    <numFmt numFmtId="195" formatCode="0\ "/>
    <numFmt numFmtId="196" formatCode="_(* #,##0_)\ ;_(* \(#,##0\)\ ;_(* &quot;-&quot;??_)\ ;_(@_)\ "/>
    <numFmt numFmtId="197" formatCode="0.0%"/>
    <numFmt numFmtId="198" formatCode="&quot;RM&quot;#,##0.00"/>
    <numFmt numFmtId="199" formatCode="[$-409]m/d/yy\ h:mm\ AM/PM;@"/>
  </numFmts>
  <fonts count="53">
    <font>
      <sz val="10"/>
      <name val="Arial"/>
      <family val="0"/>
    </font>
    <font>
      <sz val="8"/>
      <name val="Arial"/>
      <family val="2"/>
    </font>
    <font>
      <b/>
      <sz val="12"/>
      <name val="Times New Roman"/>
      <family val="1"/>
    </font>
    <font>
      <sz val="12"/>
      <name val="Times New Roman"/>
      <family val="1"/>
    </font>
    <font>
      <b/>
      <sz val="16"/>
      <name val="Times New Roman"/>
      <family val="1"/>
    </font>
    <font>
      <sz val="10"/>
      <name val="Times New Roman"/>
      <family val="1"/>
    </font>
    <font>
      <sz val="11"/>
      <name val="Times New Roman"/>
      <family val="1"/>
    </font>
    <font>
      <b/>
      <sz val="11"/>
      <name val="Times New Roman"/>
      <family val="1"/>
    </font>
    <font>
      <sz val="16"/>
      <name val="Times New Roman"/>
      <family val="1"/>
    </font>
    <font>
      <b/>
      <u val="single"/>
      <sz val="11"/>
      <name val="Times New Roman"/>
      <family val="1"/>
    </font>
    <font>
      <u val="single"/>
      <sz val="10"/>
      <color indexed="12"/>
      <name val="Arial"/>
      <family val="2"/>
    </font>
    <font>
      <u val="single"/>
      <sz val="10"/>
      <color indexed="36"/>
      <name val="Arial"/>
      <family val="2"/>
    </font>
    <font>
      <sz val="11"/>
      <color indexed="10"/>
      <name val="Times New Roman"/>
      <family val="1"/>
    </font>
    <font>
      <b/>
      <sz val="11"/>
      <color indexed="10"/>
      <name val="Times New Roman"/>
      <family val="1"/>
    </font>
    <font>
      <sz val="12"/>
      <color indexed="10"/>
      <name val="Times New Roman"/>
      <family val="1"/>
    </font>
    <font>
      <u val="single"/>
      <sz val="11"/>
      <name val="Times New Roman"/>
      <family val="1"/>
    </font>
    <font>
      <b/>
      <i/>
      <sz val="11"/>
      <name val="Times New Roman"/>
      <family val="1"/>
    </font>
    <font>
      <i/>
      <sz val="11"/>
      <name val="Times New Roman"/>
      <family val="1"/>
    </font>
    <font>
      <sz val="16"/>
      <color indexed="10"/>
      <name val="Times New Roman"/>
      <family val="1"/>
    </font>
    <font>
      <b/>
      <sz val="8"/>
      <name val="Times New Roman"/>
      <family val="1"/>
    </font>
    <font>
      <sz val="10"/>
      <color indexed="10"/>
      <name val="Times New Roman"/>
      <family val="1"/>
    </font>
    <font>
      <sz val="12"/>
      <name val="Arial"/>
      <family val="2"/>
    </font>
    <font>
      <b/>
      <sz val="10"/>
      <name val="Arial"/>
      <family val="0"/>
    </font>
    <font>
      <sz val="10"/>
      <color indexed="10"/>
      <name val="Arial"/>
      <family val="2"/>
    </font>
    <font>
      <sz val="11"/>
      <color indexed="9"/>
      <name val="Times New Roman"/>
      <family val="1"/>
    </font>
    <font>
      <b/>
      <sz val="11"/>
      <color indexed="9"/>
      <name val="Times New Roman"/>
      <family val="1"/>
    </font>
    <font>
      <b/>
      <sz val="11"/>
      <color indexed="60"/>
      <name val="Times New Roman"/>
      <family val="1"/>
    </font>
    <font>
      <sz val="11"/>
      <color indexed="60"/>
      <name val="Times New Roman"/>
      <family val="1"/>
    </font>
    <font>
      <b/>
      <sz val="11"/>
      <color indexed="12"/>
      <name val="Times New Roman"/>
      <family val="1"/>
    </font>
    <font>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b/>
      <sz val="11"/>
      <color indexed="8"/>
      <name val="Times New Roman"/>
      <family val="1"/>
    </font>
    <font>
      <sz val="11"/>
      <color indexed="12"/>
      <name val="Times New Roman"/>
      <family val="1"/>
    </font>
    <font>
      <sz val="11"/>
      <color indexed="8"/>
      <name val="Times New Roman"/>
      <family val="1"/>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medium"/>
      <top>
        <color indexed="63"/>
      </top>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thin"/>
      <right style="thin"/>
      <top style="medium"/>
      <bottom>
        <color indexed="63"/>
      </bottom>
    </border>
    <border>
      <left style="thin"/>
      <right style="thin"/>
      <top>
        <color indexed="63"/>
      </top>
      <bottom style="medium"/>
    </border>
    <border>
      <left style="medium"/>
      <right>
        <color indexed="63"/>
      </right>
      <top style="thin"/>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double"/>
    </border>
    <border>
      <left style="medium"/>
      <right style="thin"/>
      <top style="thin"/>
      <bottom style="double"/>
    </border>
    <border>
      <left style="thin"/>
      <right style="medium"/>
      <top style="thin"/>
      <bottom style="double"/>
    </border>
    <border>
      <left style="medium"/>
      <right style="thin"/>
      <top style="medium"/>
      <bottom>
        <color indexed="63"/>
      </bottom>
    </border>
    <border>
      <left style="medium"/>
      <right style="thin"/>
      <top>
        <color indexed="63"/>
      </top>
      <bottom>
        <color indexed="63"/>
      </botto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style="medium"/>
      <right style="medium"/>
      <top style="thin"/>
      <bottom style="double"/>
    </border>
    <border>
      <left style="medium"/>
      <right style="medium"/>
      <top style="thin"/>
      <bottom>
        <color indexed="63"/>
      </bottom>
    </border>
    <border>
      <left>
        <color indexed="63"/>
      </left>
      <right style="medium"/>
      <top style="thin"/>
      <bottom>
        <color indexed="63"/>
      </bottom>
    </border>
    <border>
      <left>
        <color indexed="63"/>
      </left>
      <right style="medium"/>
      <top style="thin"/>
      <bottom style="double"/>
    </border>
    <border>
      <left>
        <color indexed="63"/>
      </left>
      <right style="thin"/>
      <top>
        <color indexed="63"/>
      </top>
      <bottom>
        <color indexed="63"/>
      </bottom>
    </border>
    <border>
      <left style="thin"/>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medium"/>
      <bottom>
        <color indexed="63"/>
      </bottom>
    </border>
    <border>
      <left style="medium"/>
      <right style="thin"/>
      <top>
        <color indexed="63"/>
      </top>
      <bottom style="medium"/>
    </border>
    <border>
      <left style="medium"/>
      <right>
        <color indexed="63"/>
      </right>
      <top>
        <color indexed="63"/>
      </top>
      <bottom style="thin"/>
    </border>
    <border>
      <left style="thin"/>
      <right style="medium"/>
      <top style="thin"/>
      <bottom style="medium"/>
    </border>
    <border>
      <left style="medium"/>
      <right style="thin"/>
      <top style="thin"/>
      <bottom style="medium"/>
    </border>
    <border>
      <left style="medium"/>
      <right style="medium"/>
      <top style="thin"/>
      <bottom style="medium"/>
    </border>
    <border>
      <left style="medium"/>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1">
    <xf numFmtId="0" fontId="0" fillId="0" borderId="0" xfId="0" applyAlignment="1">
      <alignment/>
    </xf>
    <xf numFmtId="0" fontId="3" fillId="0" borderId="0" xfId="0" applyFont="1" applyAlignment="1">
      <alignment/>
    </xf>
    <xf numFmtId="181" fontId="3" fillId="0" borderId="0" xfId="42" applyNumberFormat="1" applyFont="1" applyAlignment="1">
      <alignment/>
    </xf>
    <xf numFmtId="0" fontId="3" fillId="0" borderId="0" xfId="0" applyFont="1" applyFill="1" applyAlignment="1">
      <alignment/>
    </xf>
    <xf numFmtId="0" fontId="4" fillId="0" borderId="0" xfId="0" applyFont="1" applyFill="1" applyAlignment="1">
      <alignment/>
    </xf>
    <xf numFmtId="0" fontId="3" fillId="24" borderId="0" xfId="0" applyFont="1" applyFill="1" applyAlignment="1">
      <alignment/>
    </xf>
    <xf numFmtId="0" fontId="5" fillId="0" borderId="0" xfId="0" applyFont="1" applyAlignment="1">
      <alignment/>
    </xf>
    <xf numFmtId="0" fontId="8" fillId="0" borderId="0" xfId="0" applyFont="1" applyAlignment="1">
      <alignment/>
    </xf>
    <xf numFmtId="0" fontId="4"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24" borderId="0" xfId="0" applyFont="1" applyFill="1" applyAlignment="1">
      <alignment/>
    </xf>
    <xf numFmtId="0" fontId="7" fillId="0" borderId="0" xfId="0" applyFont="1" applyAlignment="1">
      <alignment/>
    </xf>
    <xf numFmtId="0" fontId="6" fillId="0" borderId="12" xfId="0" applyFont="1" applyBorder="1" applyAlignment="1">
      <alignment horizontal="center"/>
    </xf>
    <xf numFmtId="0" fontId="7" fillId="0" borderId="13" xfId="0" applyFont="1" applyBorder="1" applyAlignment="1">
      <alignment horizontal="center"/>
    </xf>
    <xf numFmtId="0" fontId="7" fillId="0" borderId="11" xfId="0" applyFont="1" applyBorder="1" applyAlignment="1">
      <alignment/>
    </xf>
    <xf numFmtId="0" fontId="7" fillId="0" borderId="0" xfId="0" applyFont="1" applyBorder="1" applyAlignment="1">
      <alignment/>
    </xf>
    <xf numFmtId="0" fontId="7" fillId="0" borderId="0" xfId="0" applyFont="1" applyBorder="1" applyAlignment="1">
      <alignment horizontal="center"/>
    </xf>
    <xf numFmtId="0" fontId="6" fillId="0" borderId="0" xfId="0" applyFont="1" applyBorder="1" applyAlignment="1">
      <alignment horizontal="center"/>
    </xf>
    <xf numFmtId="181" fontId="6" fillId="0" borderId="0" xfId="42" applyNumberFormat="1" applyFont="1" applyAlignment="1">
      <alignment/>
    </xf>
    <xf numFmtId="0" fontId="6" fillId="24" borderId="10" xfId="0" applyFont="1" applyFill="1" applyBorder="1" applyAlignment="1">
      <alignment/>
    </xf>
    <xf numFmtId="195" fontId="7" fillId="0" borderId="14" xfId="42" applyNumberFormat="1" applyFont="1" applyBorder="1" applyAlignment="1">
      <alignment horizontal="right"/>
    </xf>
    <xf numFmtId="43" fontId="7" fillId="0" borderId="13" xfId="42" applyFont="1" applyBorder="1" applyAlignment="1">
      <alignment horizontal="right"/>
    </xf>
    <xf numFmtId="0" fontId="12" fillId="0" borderId="0" xfId="0" applyFont="1" applyAlignment="1">
      <alignment/>
    </xf>
    <xf numFmtId="0" fontId="8" fillId="0" borderId="0" xfId="0" applyFont="1" applyFill="1" applyAlignment="1">
      <alignment/>
    </xf>
    <xf numFmtId="0" fontId="7" fillId="24" borderId="0" xfId="0" applyFont="1" applyFill="1" applyBorder="1" applyAlignment="1">
      <alignment horizontal="left" wrapText="1"/>
    </xf>
    <xf numFmtId="0" fontId="0" fillId="0" borderId="0" xfId="0" applyFont="1" applyBorder="1" applyAlignment="1">
      <alignment wrapText="1"/>
    </xf>
    <xf numFmtId="0" fontId="7" fillId="0" borderId="0" xfId="0" applyFont="1" applyAlignment="1">
      <alignment horizontal="right"/>
    </xf>
    <xf numFmtId="0" fontId="7" fillId="0" borderId="0" xfId="0" applyNumberFormat="1" applyFont="1" applyFill="1" applyAlignment="1">
      <alignment horizontal="center"/>
    </xf>
    <xf numFmtId="0" fontId="6" fillId="0" borderId="0" xfId="0" applyFont="1" applyFill="1" applyAlignment="1">
      <alignment horizontal="left"/>
    </xf>
    <xf numFmtId="0" fontId="7" fillId="0" borderId="0" xfId="0" applyNumberFormat="1" applyFont="1" applyFill="1" applyAlignment="1">
      <alignment horizontal="left"/>
    </xf>
    <xf numFmtId="0" fontId="7" fillId="0" borderId="0" xfId="0" applyFont="1" applyFill="1" applyAlignment="1">
      <alignment/>
    </xf>
    <xf numFmtId="0" fontId="7" fillId="0" borderId="0" xfId="0" applyFont="1" applyFill="1" applyAlignment="1">
      <alignment horizontal="left"/>
    </xf>
    <xf numFmtId="0" fontId="6" fillId="0" borderId="0" xfId="0" applyFont="1" applyFill="1" applyAlignment="1">
      <alignment wrapText="1"/>
    </xf>
    <xf numFmtId="0" fontId="6" fillId="0" borderId="0" xfId="0" applyFont="1" applyFill="1" applyAlignment="1">
      <alignment/>
    </xf>
    <xf numFmtId="0" fontId="6" fillId="0" borderId="0" xfId="0" applyNumberFormat="1" applyFont="1" applyFill="1" applyAlignment="1">
      <alignment horizontal="left"/>
    </xf>
    <xf numFmtId="0" fontId="12" fillId="0" borderId="0" xfId="0" applyFont="1" applyFill="1" applyAlignment="1">
      <alignment/>
    </xf>
    <xf numFmtId="0" fontId="7" fillId="0" borderId="10" xfId="42" applyNumberFormat="1" applyFont="1" applyFill="1" applyBorder="1" applyAlignment="1" quotePrefix="1">
      <alignment horizontal="right" vertical="top" wrapText="1"/>
    </xf>
    <xf numFmtId="0" fontId="7" fillId="0" borderId="15" xfId="42" applyNumberFormat="1" applyFont="1" applyFill="1" applyBorder="1" applyAlignment="1" quotePrefix="1">
      <alignment horizontal="right" vertical="top" wrapText="1"/>
    </xf>
    <xf numFmtId="0" fontId="7" fillId="0" borderId="16" xfId="42" applyNumberFormat="1" applyFont="1" applyFill="1" applyBorder="1" applyAlignment="1">
      <alignment horizontal="right" vertical="top" wrapText="1"/>
    </xf>
    <xf numFmtId="43" fontId="7" fillId="0" borderId="11" xfId="42" applyFont="1" applyFill="1" applyBorder="1" applyAlignment="1">
      <alignment horizontal="right" vertical="top" wrapText="1"/>
    </xf>
    <xf numFmtId="43" fontId="7" fillId="0" borderId="17" xfId="42" applyFont="1" applyFill="1" applyBorder="1" applyAlignment="1">
      <alignment horizontal="right" vertical="top" wrapText="1"/>
    </xf>
    <xf numFmtId="0" fontId="6" fillId="0" borderId="11"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left" vertical="top" wrapText="1"/>
    </xf>
    <xf numFmtId="0" fontId="6" fillId="0" borderId="0" xfId="0" applyFont="1" applyFill="1" applyBorder="1" applyAlignment="1">
      <alignment horizontal="center" vertical="top" wrapText="1"/>
    </xf>
    <xf numFmtId="43" fontId="6" fillId="0" borderId="0" xfId="42"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18" xfId="0" applyFont="1" applyFill="1" applyBorder="1" applyAlignment="1">
      <alignment horizontal="left"/>
    </xf>
    <xf numFmtId="0" fontId="6" fillId="0" borderId="0" xfId="0" applyFont="1" applyFill="1" applyBorder="1" applyAlignment="1">
      <alignment/>
    </xf>
    <xf numFmtId="0" fontId="7" fillId="0" borderId="0" xfId="0" applyFont="1" applyFill="1" applyBorder="1" applyAlignment="1">
      <alignment horizontal="center"/>
    </xf>
    <xf numFmtId="0" fontId="6" fillId="0" borderId="10" xfId="0" applyFont="1" applyFill="1" applyBorder="1" applyAlignment="1">
      <alignment wrapText="1"/>
    </xf>
    <xf numFmtId="0" fontId="6" fillId="0" borderId="12" xfId="0" applyFont="1" applyFill="1" applyBorder="1" applyAlignment="1">
      <alignment vertical="top" wrapText="1"/>
    </xf>
    <xf numFmtId="181" fontId="6" fillId="0" borderId="0" xfId="42" applyNumberFormat="1" applyFont="1" applyFill="1" applyBorder="1" applyAlignment="1">
      <alignment/>
    </xf>
    <xf numFmtId="0" fontId="16" fillId="0" borderId="0" xfId="0" applyFont="1" applyFill="1" applyAlignment="1">
      <alignment horizontal="left" wrapText="1"/>
    </xf>
    <xf numFmtId="0" fontId="6" fillId="0" borderId="0" xfId="0" applyFont="1" applyFill="1" applyAlignment="1">
      <alignment horizontal="center"/>
    </xf>
    <xf numFmtId="0" fontId="6" fillId="0" borderId="19" xfId="0" applyFont="1" applyFill="1" applyBorder="1" applyAlignment="1">
      <alignment/>
    </xf>
    <xf numFmtId="0" fontId="6" fillId="0" borderId="20" xfId="0" applyFont="1" applyFill="1" applyBorder="1" applyAlignment="1">
      <alignment/>
    </xf>
    <xf numFmtId="181" fontId="6" fillId="0" borderId="17" xfId="42" applyNumberFormat="1" applyFont="1" applyFill="1" applyBorder="1" applyAlignment="1">
      <alignment horizontal="right" vertical="top" wrapText="1"/>
    </xf>
    <xf numFmtId="0" fontId="7" fillId="0" borderId="0" xfId="0" applyFont="1" applyFill="1" applyAlignment="1">
      <alignment vertical="top"/>
    </xf>
    <xf numFmtId="0" fontId="6" fillId="0" borderId="0" xfId="0" applyNumberFormat="1" applyFont="1" applyFill="1" applyAlignment="1">
      <alignment horizontal="center" vertical="top"/>
    </xf>
    <xf numFmtId="0" fontId="6" fillId="0" borderId="21" xfId="0" applyFont="1" applyFill="1" applyBorder="1" applyAlignment="1">
      <alignment/>
    </xf>
    <xf numFmtId="43" fontId="7" fillId="0" borderId="22" xfId="42" applyFont="1" applyFill="1" applyBorder="1" applyAlignment="1">
      <alignment horizontal="right" vertical="center" wrapText="1"/>
    </xf>
    <xf numFmtId="0" fontId="6" fillId="0" borderId="11" xfId="0" applyFont="1" applyFill="1" applyBorder="1" applyAlignment="1">
      <alignment/>
    </xf>
    <xf numFmtId="0" fontId="7" fillId="0" borderId="23" xfId="0" applyFont="1" applyFill="1" applyBorder="1" applyAlignment="1">
      <alignment horizontal="right"/>
    </xf>
    <xf numFmtId="0" fontId="7" fillId="0" borderId="21" xfId="0" applyFont="1" applyFill="1" applyBorder="1" applyAlignment="1">
      <alignment vertical="top" wrapText="1"/>
    </xf>
    <xf numFmtId="38" fontId="7" fillId="0" borderId="16" xfId="0" applyNumberFormat="1" applyFont="1" applyFill="1" applyBorder="1" applyAlignment="1">
      <alignment vertical="top" wrapText="1"/>
    </xf>
    <xf numFmtId="0" fontId="7" fillId="0" borderId="10" xfId="0" applyFont="1" applyFill="1" applyBorder="1" applyAlignment="1">
      <alignment vertical="top" wrapText="1"/>
    </xf>
    <xf numFmtId="38" fontId="7" fillId="0" borderId="17" xfId="0" applyNumberFormat="1" applyFont="1" applyFill="1" applyBorder="1" applyAlignment="1">
      <alignment vertical="top" wrapText="1"/>
    </xf>
    <xf numFmtId="0" fontId="7" fillId="0" borderId="24" xfId="0" applyFont="1" applyFill="1" applyBorder="1" applyAlignment="1">
      <alignment vertical="top" wrapText="1"/>
    </xf>
    <xf numFmtId="0" fontId="6" fillId="0" borderId="0" xfId="0" applyFont="1" applyFill="1" applyAlignment="1">
      <alignment/>
    </xf>
    <xf numFmtId="0" fontId="6" fillId="0" borderId="0" xfId="0" applyFont="1" applyFill="1" applyAlignment="1" quotePrefix="1">
      <alignment/>
    </xf>
    <xf numFmtId="0" fontId="7" fillId="0" borderId="0" xfId="0" applyFont="1" applyFill="1" applyAlignment="1">
      <alignment horizontal="right"/>
    </xf>
    <xf numFmtId="0" fontId="7" fillId="0" borderId="25" xfId="42" applyNumberFormat="1" applyFont="1" applyFill="1" applyBorder="1" applyAlignment="1" quotePrefix="1">
      <alignment horizontal="right" vertical="top" wrapText="1"/>
    </xf>
    <xf numFmtId="0" fontId="7" fillId="0" borderId="19" xfId="42" applyNumberFormat="1" applyFont="1" applyFill="1" applyBorder="1" applyAlignment="1" quotePrefix="1">
      <alignment horizontal="right" vertical="top" wrapText="1"/>
    </xf>
    <xf numFmtId="0" fontId="7" fillId="0" borderId="20" xfId="0" applyFont="1" applyFill="1" applyBorder="1" applyAlignment="1">
      <alignment vertical="top" wrapText="1"/>
    </xf>
    <xf numFmtId="38" fontId="6" fillId="0" borderId="19" xfId="0" applyNumberFormat="1" applyFont="1" applyFill="1" applyBorder="1" applyAlignment="1">
      <alignment vertical="center" wrapText="1"/>
    </xf>
    <xf numFmtId="0" fontId="7" fillId="0" borderId="19" xfId="0" applyFont="1" applyFill="1" applyBorder="1" applyAlignment="1">
      <alignment vertical="top" wrapText="1"/>
    </xf>
    <xf numFmtId="38" fontId="6" fillId="0" borderId="19" xfId="0" applyNumberFormat="1" applyFont="1" applyFill="1" applyBorder="1" applyAlignment="1">
      <alignment horizontal="right" vertical="center" wrapText="1"/>
    </xf>
    <xf numFmtId="0" fontId="6" fillId="0" borderId="10" xfId="0" applyFont="1" applyFill="1" applyBorder="1" applyAlignment="1">
      <alignment vertical="center" wrapText="1"/>
    </xf>
    <xf numFmtId="181" fontId="6" fillId="0" borderId="20" xfId="42" applyNumberFormat="1" applyFont="1" applyFill="1" applyBorder="1" applyAlignment="1">
      <alignment vertical="top" wrapText="1"/>
    </xf>
    <xf numFmtId="181" fontId="6" fillId="0" borderId="20" xfId="42" applyNumberFormat="1" applyFont="1" applyFill="1" applyBorder="1" applyAlignment="1">
      <alignment vertical="center" wrapText="1"/>
    </xf>
    <xf numFmtId="181" fontId="6" fillId="0" borderId="20" xfId="42" applyNumberFormat="1" applyFont="1" applyFill="1" applyBorder="1" applyAlignment="1">
      <alignment horizontal="right" vertical="top" wrapText="1"/>
    </xf>
    <xf numFmtId="181" fontId="6" fillId="0" borderId="20" xfId="42" applyNumberFormat="1" applyFont="1" applyFill="1" applyBorder="1" applyAlignment="1">
      <alignment horizontal="right" vertical="center" wrapText="1"/>
    </xf>
    <xf numFmtId="0" fontId="6" fillId="0" borderId="10" xfId="0" applyFont="1" applyFill="1" applyBorder="1" applyAlignment="1">
      <alignment vertical="top" wrapText="1"/>
    </xf>
    <xf numFmtId="0" fontId="6" fillId="0" borderId="0" xfId="0" applyNumberFormat="1" applyFont="1" applyFill="1" applyBorder="1" applyAlignment="1">
      <alignment horizontal="center" vertical="top" wrapText="1"/>
    </xf>
    <xf numFmtId="180" fontId="6" fillId="0" borderId="20" xfId="42" applyNumberFormat="1" applyFont="1" applyFill="1" applyBorder="1" applyAlignment="1">
      <alignment vertical="top" wrapText="1"/>
    </xf>
    <xf numFmtId="191" fontId="6" fillId="0" borderId="26" xfId="0" applyNumberFormat="1" applyFont="1" applyFill="1" applyBorder="1" applyAlignment="1">
      <alignment vertical="top" wrapText="1"/>
    </xf>
    <xf numFmtId="192" fontId="6" fillId="0" borderId="26" xfId="0" applyNumberFormat="1" applyFont="1" applyFill="1" applyBorder="1" applyAlignment="1">
      <alignment vertical="top" wrapText="1"/>
    </xf>
    <xf numFmtId="0" fontId="6" fillId="0" borderId="0" xfId="0" applyFont="1" applyFill="1" applyBorder="1" applyAlignment="1">
      <alignment vertical="top" wrapText="1"/>
    </xf>
    <xf numFmtId="192" fontId="6" fillId="0" borderId="0" xfId="0" applyNumberFormat="1" applyFont="1" applyFill="1" applyBorder="1" applyAlignment="1">
      <alignment vertical="top" wrapText="1"/>
    </xf>
    <xf numFmtId="191" fontId="6" fillId="0" borderId="0" xfId="0" applyNumberFormat="1" applyFont="1" applyFill="1" applyBorder="1" applyAlignment="1">
      <alignment vertical="top" wrapText="1"/>
    </xf>
    <xf numFmtId="0" fontId="17" fillId="0" borderId="0" xfId="0" applyFont="1" applyFill="1" applyAlignment="1">
      <alignment vertical="center"/>
    </xf>
    <xf numFmtId="0" fontId="7" fillId="0" borderId="0" xfId="0" applyFont="1" applyFill="1" applyAlignment="1">
      <alignment/>
    </xf>
    <xf numFmtId="38" fontId="7" fillId="0" borderId="0" xfId="0" applyNumberFormat="1" applyFont="1" applyFill="1" applyAlignment="1">
      <alignment/>
    </xf>
    <xf numFmtId="0" fontId="6" fillId="0" borderId="0" xfId="0" applyNumberFormat="1" applyFont="1" applyFill="1" applyAlignment="1">
      <alignment horizontal="center"/>
    </xf>
    <xf numFmtId="0" fontId="6" fillId="0" borderId="0" xfId="0" applyFont="1" applyAlignment="1">
      <alignment/>
    </xf>
    <xf numFmtId="0" fontId="0" fillId="0" borderId="0" xfId="0" applyFill="1" applyAlignment="1">
      <alignment wrapText="1"/>
    </xf>
    <xf numFmtId="0" fontId="12" fillId="0" borderId="0" xfId="0" applyFont="1" applyFill="1" applyAlignment="1">
      <alignment/>
    </xf>
    <xf numFmtId="0" fontId="9" fillId="0" borderId="0" xfId="0" applyFont="1" applyFill="1" applyAlignment="1">
      <alignment/>
    </xf>
    <xf numFmtId="43" fontId="7" fillId="0" borderId="16" xfId="42" applyFont="1" applyFill="1" applyBorder="1" applyAlignment="1">
      <alignment horizontal="right" vertical="center" wrapText="1"/>
    </xf>
    <xf numFmtId="181" fontId="6" fillId="0" borderId="0" xfId="42" applyNumberFormat="1" applyFont="1" applyFill="1" applyAlignment="1">
      <alignment/>
    </xf>
    <xf numFmtId="43" fontId="7" fillId="0" borderId="10" xfId="42" applyFont="1" applyFill="1" applyBorder="1" applyAlignment="1">
      <alignment horizontal="right" vertical="top" wrapText="1"/>
    </xf>
    <xf numFmtId="43" fontId="7" fillId="0" borderId="15" xfId="42" applyFont="1" applyFill="1" applyBorder="1" applyAlignment="1">
      <alignment horizontal="right" vertical="top" wrapText="1"/>
    </xf>
    <xf numFmtId="0" fontId="6" fillId="0" borderId="0" xfId="0" applyFont="1" applyFill="1" applyBorder="1" applyAlignment="1">
      <alignment horizontal="left"/>
    </xf>
    <xf numFmtId="43" fontId="7" fillId="0" borderId="10" xfId="42" applyFont="1" applyFill="1" applyBorder="1" applyAlignment="1">
      <alignment horizontal="left"/>
    </xf>
    <xf numFmtId="43" fontId="6" fillId="0" borderId="10" xfId="42" applyFont="1" applyFill="1" applyBorder="1" applyAlignment="1">
      <alignment horizontal="left" vertical="top" wrapText="1" indent="2"/>
    </xf>
    <xf numFmtId="0" fontId="15" fillId="0" borderId="10" xfId="0" applyFont="1" applyFill="1" applyBorder="1" applyAlignment="1">
      <alignment vertical="top" wrapText="1"/>
    </xf>
    <xf numFmtId="0" fontId="15" fillId="0" borderId="20" xfId="0" applyFont="1" applyFill="1" applyBorder="1" applyAlignment="1">
      <alignment horizontal="right" vertical="top" wrapText="1"/>
    </xf>
    <xf numFmtId="0" fontId="15" fillId="0" borderId="20" xfId="0" applyFont="1" applyFill="1" applyBorder="1" applyAlignment="1" quotePrefix="1">
      <alignment horizontal="right" vertical="top" wrapText="1"/>
    </xf>
    <xf numFmtId="43" fontId="6" fillId="0" borderId="0" xfId="42" applyFont="1" applyFill="1" applyAlignment="1">
      <alignment horizontal="left"/>
    </xf>
    <xf numFmtId="38" fontId="19" fillId="0" borderId="0" xfId="0" applyNumberFormat="1" applyFont="1" applyFill="1" applyBorder="1" applyAlignment="1">
      <alignment vertical="top" wrapText="1"/>
    </xf>
    <xf numFmtId="0" fontId="7" fillId="0" borderId="10" xfId="0" applyFont="1" applyFill="1" applyBorder="1" applyAlignment="1">
      <alignment horizontal="left"/>
    </xf>
    <xf numFmtId="0" fontId="16" fillId="0" borderId="12" xfId="0" applyFont="1" applyFill="1" applyBorder="1" applyAlignment="1">
      <alignment horizontal="left" wrapText="1"/>
    </xf>
    <xf numFmtId="0" fontId="6" fillId="0" borderId="11" xfId="0" applyFont="1" applyFill="1" applyBorder="1" applyAlignment="1">
      <alignment horizontal="left"/>
    </xf>
    <xf numFmtId="0" fontId="16" fillId="0" borderId="13" xfId="0" applyFont="1" applyFill="1" applyBorder="1" applyAlignment="1">
      <alignment horizontal="left" wrapText="1"/>
    </xf>
    <xf numFmtId="0" fontId="7" fillId="0" borderId="27" xfId="0" applyFont="1" applyFill="1" applyBorder="1" applyAlignment="1">
      <alignment horizontal="right" vertical="top" wrapText="1"/>
    </xf>
    <xf numFmtId="0" fontId="7" fillId="0" borderId="12" xfId="0" applyFont="1" applyFill="1" applyBorder="1" applyAlignment="1">
      <alignment horizontal="right" vertical="top" wrapText="1"/>
    </xf>
    <xf numFmtId="0" fontId="6" fillId="0" borderId="27" xfId="0" applyFont="1" applyFill="1" applyBorder="1" applyAlignment="1">
      <alignment horizontal="left"/>
    </xf>
    <xf numFmtId="0" fontId="6" fillId="0" borderId="14" xfId="0" applyFont="1" applyFill="1" applyBorder="1" applyAlignment="1">
      <alignment horizontal="left"/>
    </xf>
    <xf numFmtId="0" fontId="6" fillId="0" borderId="12" xfId="0" applyFont="1" applyFill="1" applyBorder="1" applyAlignment="1">
      <alignment horizontal="left"/>
    </xf>
    <xf numFmtId="0" fontId="6" fillId="0" borderId="10" xfId="0" applyFont="1" applyFill="1" applyBorder="1" applyAlignment="1">
      <alignment horizontal="left" indent="2"/>
    </xf>
    <xf numFmtId="0" fontId="6" fillId="0" borderId="10" xfId="0" applyFont="1" applyFill="1" applyBorder="1" applyAlignment="1">
      <alignment horizontal="left" wrapText="1" indent="2"/>
    </xf>
    <xf numFmtId="0" fontId="0" fillId="0" borderId="0" xfId="0" applyFont="1" applyFill="1" applyAlignment="1">
      <alignment wrapText="1"/>
    </xf>
    <xf numFmtId="0" fontId="14" fillId="0" borderId="0" xfId="0" applyFont="1" applyFill="1" applyAlignment="1">
      <alignment/>
    </xf>
    <xf numFmtId="0" fontId="18" fillId="0" borderId="0" xfId="0" applyFont="1" applyFill="1" applyAlignment="1">
      <alignment/>
    </xf>
    <xf numFmtId="0" fontId="13" fillId="0" borderId="0" xfId="0" applyFont="1" applyFill="1" applyAlignment="1">
      <alignment/>
    </xf>
    <xf numFmtId="0" fontId="12" fillId="0" borderId="0" xfId="0" applyFont="1" applyFill="1" applyBorder="1" applyAlignment="1">
      <alignment/>
    </xf>
    <xf numFmtId="0" fontId="7" fillId="24" borderId="10" xfId="0" applyFont="1" applyFill="1" applyBorder="1" applyAlignment="1">
      <alignment horizontal="left" wrapText="1"/>
    </xf>
    <xf numFmtId="43" fontId="6" fillId="0" borderId="0" xfId="42" applyFont="1" applyBorder="1" applyAlignment="1">
      <alignment/>
    </xf>
    <xf numFmtId="38" fontId="6" fillId="0" borderId="0" xfId="0" applyNumberFormat="1" applyFont="1" applyBorder="1" applyAlignment="1">
      <alignment/>
    </xf>
    <xf numFmtId="0" fontId="7" fillId="0" borderId="0" xfId="0" applyFont="1" applyFill="1" applyBorder="1" applyAlignment="1">
      <alignment/>
    </xf>
    <xf numFmtId="0" fontId="6" fillId="0" borderId="0" xfId="0" applyNumberFormat="1" applyFont="1" applyFill="1" applyBorder="1" applyAlignment="1">
      <alignment horizontal="center"/>
    </xf>
    <xf numFmtId="43" fontId="6" fillId="0" borderId="0" xfId="42" applyFont="1" applyFill="1" applyBorder="1" applyAlignment="1">
      <alignment horizontal="center"/>
    </xf>
    <xf numFmtId="0" fontId="17" fillId="0" borderId="0" xfId="0" applyNumberFormat="1" applyFont="1" applyFill="1" applyAlignment="1">
      <alignment horizontal="center"/>
    </xf>
    <xf numFmtId="0" fontId="6" fillId="0" borderId="0" xfId="0" applyFont="1" applyFill="1" applyAlignment="1">
      <alignment horizontal="left" vertical="top"/>
    </xf>
    <xf numFmtId="0" fontId="20" fillId="0" borderId="0" xfId="0" applyFont="1" applyFill="1" applyAlignment="1">
      <alignment/>
    </xf>
    <xf numFmtId="0" fontId="7" fillId="0" borderId="0" xfId="0" applyNumberFormat="1" applyFont="1" applyFill="1" applyBorder="1" applyAlignment="1">
      <alignment horizontal="left"/>
    </xf>
    <xf numFmtId="0" fontId="7" fillId="0" borderId="0" xfId="0" applyNumberFormat="1" applyFont="1" applyFill="1" applyBorder="1" applyAlignment="1">
      <alignment/>
    </xf>
    <xf numFmtId="0" fontId="7" fillId="0" borderId="0" xfId="0" applyNumberFormat="1" applyFont="1" applyFill="1" applyAlignment="1">
      <alignment/>
    </xf>
    <xf numFmtId="0" fontId="6" fillId="0" borderId="0" xfId="0" applyNumberFormat="1" applyFont="1" applyFill="1" applyBorder="1" applyAlignment="1">
      <alignment horizontal="left" vertical="top"/>
    </xf>
    <xf numFmtId="189" fontId="7" fillId="0" borderId="19" xfId="0" applyNumberFormat="1" applyFont="1" applyFill="1" applyBorder="1" applyAlignment="1">
      <alignment horizontal="right" vertical="top" wrapText="1"/>
    </xf>
    <xf numFmtId="0" fontId="6" fillId="0" borderId="26" xfId="0" applyFont="1" applyFill="1" applyBorder="1" applyAlignment="1">
      <alignment/>
    </xf>
    <xf numFmtId="0" fontId="7" fillId="0" borderId="26" xfId="0" applyFont="1" applyFill="1" applyBorder="1" applyAlignment="1">
      <alignment horizontal="right" vertical="top" wrapText="1"/>
    </xf>
    <xf numFmtId="0" fontId="7" fillId="0" borderId="17" xfId="0" applyFont="1" applyFill="1" applyBorder="1" applyAlignment="1">
      <alignment horizontal="right" vertical="top" wrapText="1"/>
    </xf>
    <xf numFmtId="0" fontId="6" fillId="0" borderId="21" xfId="0" applyFont="1" applyFill="1" applyBorder="1" applyAlignment="1">
      <alignment vertical="top" wrapText="1"/>
    </xf>
    <xf numFmtId="181" fontId="6" fillId="0" borderId="19" xfId="42" applyNumberFormat="1" applyFont="1" applyFill="1" applyBorder="1" applyAlignment="1">
      <alignment horizontal="right" vertical="top" wrapText="1"/>
    </xf>
    <xf numFmtId="181" fontId="6" fillId="0" borderId="16" xfId="42" applyNumberFormat="1" applyFont="1" applyFill="1" applyBorder="1" applyAlignment="1">
      <alignment horizontal="right" vertical="top" wrapText="1"/>
    </xf>
    <xf numFmtId="181" fontId="7" fillId="0" borderId="0" xfId="42" applyNumberFormat="1" applyFont="1" applyFill="1" applyAlignment="1">
      <alignment horizontal="left"/>
    </xf>
    <xf numFmtId="0" fontId="6" fillId="0" borderId="0" xfId="0" applyNumberFormat="1" applyFont="1" applyFill="1" applyAlignment="1">
      <alignment/>
    </xf>
    <xf numFmtId="0" fontId="7" fillId="0" borderId="28" xfId="0" applyFont="1" applyFill="1" applyBorder="1" applyAlignment="1">
      <alignment/>
    </xf>
    <xf numFmtId="0" fontId="7" fillId="0" borderId="0" xfId="42" applyNumberFormat="1" applyFont="1" applyFill="1" applyBorder="1" applyAlignment="1" quotePrefix="1">
      <alignment horizontal="right" vertical="top" wrapText="1"/>
    </xf>
    <xf numFmtId="0" fontId="7" fillId="0" borderId="16" xfId="42" applyNumberFormat="1" applyFont="1" applyFill="1" applyBorder="1" applyAlignment="1" quotePrefix="1">
      <alignment horizontal="right" vertical="top" wrapText="1"/>
    </xf>
    <xf numFmtId="43" fontId="7" fillId="0" borderId="28" xfId="42" applyFont="1" applyFill="1" applyBorder="1" applyAlignment="1">
      <alignment horizontal="right" vertical="top" wrapText="1"/>
    </xf>
    <xf numFmtId="0" fontId="6" fillId="0" borderId="21"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5" xfId="0" applyFont="1" applyFill="1" applyBorder="1" applyAlignment="1">
      <alignment horizontal="right" vertical="top" wrapText="1"/>
    </xf>
    <xf numFmtId="0" fontId="6" fillId="0" borderId="11" xfId="0" applyFont="1" applyFill="1" applyBorder="1" applyAlignment="1">
      <alignment horizontal="right" vertical="top" wrapText="1"/>
    </xf>
    <xf numFmtId="0" fontId="6" fillId="0" borderId="17" xfId="0" applyFont="1" applyFill="1" applyBorder="1" applyAlignment="1">
      <alignment horizontal="right" vertical="top" wrapText="1"/>
    </xf>
    <xf numFmtId="197" fontId="6" fillId="0" borderId="0" xfId="60" applyNumberFormat="1" applyFont="1" applyFill="1" applyBorder="1" applyAlignment="1">
      <alignment horizontal="right" vertical="top" wrapText="1"/>
    </xf>
    <xf numFmtId="0" fontId="6" fillId="0" borderId="0" xfId="0" applyNumberFormat="1" applyFont="1" applyFill="1" applyAlignment="1">
      <alignment vertical="top"/>
    </xf>
    <xf numFmtId="0" fontId="0" fillId="0" borderId="0" xfId="0" applyFont="1" applyFill="1" applyAlignment="1">
      <alignment/>
    </xf>
    <xf numFmtId="0" fontId="0" fillId="0" borderId="0" xfId="0" applyFont="1" applyFill="1" applyAlignment="1">
      <alignment/>
    </xf>
    <xf numFmtId="38" fontId="6" fillId="0" borderId="16" xfId="0" applyNumberFormat="1" applyFont="1" applyFill="1" applyBorder="1" applyAlignment="1">
      <alignment vertical="top" wrapText="1"/>
    </xf>
    <xf numFmtId="38" fontId="6" fillId="0" borderId="17" xfId="0" applyNumberFormat="1" applyFont="1" applyFill="1" applyBorder="1" applyAlignment="1">
      <alignment vertical="top" wrapText="1"/>
    </xf>
    <xf numFmtId="181" fontId="6" fillId="0" borderId="17" xfId="42" applyNumberFormat="1" applyFont="1" applyFill="1" applyBorder="1" applyAlignment="1">
      <alignment vertical="top" wrapText="1"/>
    </xf>
    <xf numFmtId="181" fontId="6" fillId="0" borderId="29" xfId="42" applyNumberFormat="1" applyFont="1" applyFill="1" applyBorder="1" applyAlignment="1">
      <alignment/>
    </xf>
    <xf numFmtId="41" fontId="6" fillId="0" borderId="30" xfId="0" applyNumberFormat="1" applyFont="1" applyFill="1" applyBorder="1" applyAlignment="1">
      <alignment vertical="top" wrapText="1"/>
    </xf>
    <xf numFmtId="41" fontId="6" fillId="0" borderId="31" xfId="0" applyNumberFormat="1" applyFont="1" applyFill="1" applyBorder="1" applyAlignment="1">
      <alignment vertical="top" wrapText="1"/>
    </xf>
    <xf numFmtId="41" fontId="7" fillId="0" borderId="15" xfId="42" applyNumberFormat="1" applyFont="1" applyFill="1" applyBorder="1" applyAlignment="1">
      <alignment horizontal="right" vertical="top" wrapText="1"/>
    </xf>
    <xf numFmtId="43" fontId="7" fillId="0" borderId="32" xfId="42" applyFont="1" applyFill="1" applyBorder="1" applyAlignment="1">
      <alignment horizontal="right" vertical="top" wrapText="1"/>
    </xf>
    <xf numFmtId="41" fontId="6" fillId="0" borderId="33" xfId="0" applyNumberFormat="1" applyFont="1" applyFill="1" applyBorder="1" applyAlignment="1">
      <alignment vertical="top" wrapText="1"/>
    </xf>
    <xf numFmtId="41" fontId="7" fillId="0" borderId="33" xfId="42" applyNumberFormat="1" applyFont="1" applyFill="1" applyBorder="1" applyAlignment="1">
      <alignment horizontal="right" vertical="top" wrapText="1"/>
    </xf>
    <xf numFmtId="43" fontId="7" fillId="0" borderId="16" xfId="42" applyFont="1" applyFill="1" applyBorder="1" applyAlignment="1">
      <alignment horizontal="right" vertical="top" wrapText="1"/>
    </xf>
    <xf numFmtId="41" fontId="6" fillId="0" borderId="15" xfId="0" applyNumberFormat="1" applyFont="1" applyFill="1" applyBorder="1" applyAlignment="1">
      <alignment vertical="top" wrapText="1"/>
    </xf>
    <xf numFmtId="41" fontId="6" fillId="0" borderId="20" xfId="0" applyNumberFormat="1" applyFont="1" applyFill="1" applyBorder="1" applyAlignment="1">
      <alignment vertical="top" wrapText="1"/>
    </xf>
    <xf numFmtId="0" fontId="13" fillId="24" borderId="10" xfId="0" applyFont="1" applyFill="1" applyBorder="1" applyAlignment="1">
      <alignment horizontal="left" wrapText="1"/>
    </xf>
    <xf numFmtId="0" fontId="12" fillId="24" borderId="0" xfId="0" applyFont="1" applyFill="1" applyBorder="1" applyAlignment="1">
      <alignment horizontal="left" wrapText="1"/>
    </xf>
    <xf numFmtId="10" fontId="7" fillId="0" borderId="0" xfId="60" applyNumberFormat="1" applyFont="1" applyFill="1" applyAlignment="1">
      <alignment horizontal="left"/>
    </xf>
    <xf numFmtId="10" fontId="7" fillId="0" borderId="0" xfId="0" applyNumberFormat="1" applyFont="1" applyFill="1" applyAlignment="1">
      <alignment horizontal="left"/>
    </xf>
    <xf numFmtId="181" fontId="6" fillId="0" borderId="0" xfId="0" applyNumberFormat="1" applyFont="1" applyAlignment="1">
      <alignment/>
    </xf>
    <xf numFmtId="181" fontId="13" fillId="0" borderId="0" xfId="60" applyNumberFormat="1" applyFont="1" applyFill="1" applyAlignment="1">
      <alignment/>
    </xf>
    <xf numFmtId="181" fontId="13" fillId="0" borderId="0" xfId="42" applyNumberFormat="1" applyFont="1" applyFill="1" applyAlignment="1">
      <alignment/>
    </xf>
    <xf numFmtId="0" fontId="3" fillId="0" borderId="0" xfId="0" applyFont="1" applyAlignment="1">
      <alignment horizontal="center"/>
    </xf>
    <xf numFmtId="9" fontId="12" fillId="0" borderId="0" xfId="60" applyFont="1" applyFill="1" applyAlignment="1">
      <alignment horizontal="left"/>
    </xf>
    <xf numFmtId="0" fontId="21" fillId="0" borderId="0" xfId="0" applyFont="1" applyFill="1" applyBorder="1" applyAlignment="1">
      <alignment vertical="top" wrapText="1"/>
    </xf>
    <xf numFmtId="181" fontId="6" fillId="0" borderId="33" xfId="42" applyNumberFormat="1" applyFont="1" applyFill="1" applyBorder="1" applyAlignment="1">
      <alignment horizontal="left" vertical="top" wrapText="1"/>
    </xf>
    <xf numFmtId="181" fontId="6" fillId="0" borderId="15" xfId="42" applyNumberFormat="1" applyFont="1" applyFill="1" applyBorder="1" applyAlignment="1">
      <alignment horizontal="left" vertical="top" wrapText="1"/>
    </xf>
    <xf numFmtId="181" fontId="6" fillId="0" borderId="30" xfId="42" applyNumberFormat="1" applyFont="1" applyFill="1" applyBorder="1" applyAlignment="1">
      <alignment horizontal="left" vertical="top" wrapText="1"/>
    </xf>
    <xf numFmtId="181" fontId="6" fillId="0" borderId="31" xfId="42" applyNumberFormat="1" applyFont="1" applyFill="1" applyBorder="1" applyAlignment="1">
      <alignment horizontal="left" vertical="top" wrapText="1"/>
    </xf>
    <xf numFmtId="0" fontId="15" fillId="0" borderId="21" xfId="0" applyFont="1" applyFill="1" applyBorder="1" applyAlignment="1">
      <alignment vertical="top"/>
    </xf>
    <xf numFmtId="0" fontId="5" fillId="0" borderId="0" xfId="0" applyFont="1" applyAlignment="1">
      <alignment/>
    </xf>
    <xf numFmtId="43" fontId="7" fillId="24" borderId="19" xfId="42" applyFont="1" applyFill="1" applyBorder="1" applyAlignment="1">
      <alignment horizontal="right"/>
    </xf>
    <xf numFmtId="43" fontId="7" fillId="24" borderId="14" xfId="42" applyFont="1" applyFill="1" applyBorder="1" applyAlignment="1">
      <alignment horizontal="right"/>
    </xf>
    <xf numFmtId="0" fontId="6" fillId="0" borderId="0" xfId="0" applyFont="1" applyAlignment="1">
      <alignment/>
    </xf>
    <xf numFmtId="43" fontId="7" fillId="24" borderId="20" xfId="42" applyFont="1" applyFill="1" applyBorder="1" applyAlignment="1">
      <alignment horizontal="right"/>
    </xf>
    <xf numFmtId="43" fontId="7" fillId="24" borderId="12" xfId="42" applyFont="1" applyFill="1" applyBorder="1" applyAlignment="1">
      <alignment horizontal="right"/>
    </xf>
    <xf numFmtId="43" fontId="7" fillId="24" borderId="34" xfId="42" applyFont="1" applyFill="1" applyBorder="1" applyAlignment="1">
      <alignment horizontal="right"/>
    </xf>
    <xf numFmtId="43" fontId="7" fillId="24" borderId="35" xfId="42" applyFont="1" applyFill="1" applyBorder="1" applyAlignment="1">
      <alignment horizontal="right"/>
    </xf>
    <xf numFmtId="0" fontId="6" fillId="0" borderId="0" xfId="0" applyFont="1" applyBorder="1" applyAlignment="1">
      <alignment/>
    </xf>
    <xf numFmtId="0" fontId="6" fillId="24" borderId="20" xfId="0" applyFont="1" applyFill="1" applyBorder="1" applyAlignment="1">
      <alignment horizontal="right"/>
    </xf>
    <xf numFmtId="38" fontId="7" fillId="24" borderId="12" xfId="0" applyNumberFormat="1" applyFont="1" applyFill="1" applyBorder="1" applyAlignment="1">
      <alignment horizontal="right" wrapText="1"/>
    </xf>
    <xf numFmtId="181" fontId="6" fillId="24" borderId="20" xfId="42" applyNumberFormat="1" applyFont="1" applyFill="1" applyBorder="1" applyAlignment="1">
      <alignment horizontal="right"/>
    </xf>
    <xf numFmtId="181" fontId="6" fillId="24" borderId="36" xfId="42" applyNumberFormat="1" applyFont="1" applyFill="1" applyBorder="1" applyAlignment="1">
      <alignment horizontal="right"/>
    </xf>
    <xf numFmtId="181" fontId="7" fillId="24" borderId="37" xfId="42" applyNumberFormat="1" applyFont="1" applyFill="1" applyBorder="1" applyAlignment="1">
      <alignment horizontal="right"/>
    </xf>
    <xf numFmtId="181" fontId="6" fillId="0" borderId="0" xfId="0" applyNumberFormat="1" applyFont="1" applyAlignment="1">
      <alignment/>
    </xf>
    <xf numFmtId="181" fontId="6" fillId="24" borderId="38" xfId="42" applyNumberFormat="1" applyFont="1" applyFill="1" applyBorder="1" applyAlignment="1">
      <alignment horizontal="right"/>
    </xf>
    <xf numFmtId="181" fontId="6" fillId="24" borderId="34" xfId="42" applyNumberFormat="1" applyFont="1" applyFill="1" applyBorder="1" applyAlignment="1">
      <alignment horizontal="right"/>
    </xf>
    <xf numFmtId="181" fontId="6" fillId="0" borderId="20" xfId="42" applyNumberFormat="1" applyFont="1" applyFill="1" applyBorder="1" applyAlignment="1">
      <alignment horizontal="right"/>
    </xf>
    <xf numFmtId="0" fontId="6" fillId="0" borderId="0" xfId="0" applyFont="1" applyFill="1" applyAlignment="1">
      <alignment/>
    </xf>
    <xf numFmtId="181" fontId="7" fillId="0" borderId="37" xfId="0" applyNumberFormat="1" applyFont="1" applyBorder="1" applyAlignment="1">
      <alignment/>
    </xf>
    <xf numFmtId="192" fontId="7" fillId="24" borderId="26" xfId="42" applyNumberFormat="1" applyFont="1" applyFill="1" applyBorder="1" applyAlignment="1">
      <alignment horizontal="right"/>
    </xf>
    <xf numFmtId="195" fontId="7" fillId="0" borderId="19" xfId="42" applyNumberFormat="1" applyFont="1" applyBorder="1" applyAlignment="1" quotePrefix="1">
      <alignment horizontal="right"/>
    </xf>
    <xf numFmtId="43" fontId="7" fillId="0" borderId="26" xfId="42" applyFont="1" applyBorder="1" applyAlignment="1">
      <alignment horizontal="right"/>
    </xf>
    <xf numFmtId="181" fontId="7" fillId="24" borderId="20" xfId="42" applyNumberFormat="1" applyFont="1" applyFill="1" applyBorder="1" applyAlignment="1">
      <alignment horizontal="right"/>
    </xf>
    <xf numFmtId="181" fontId="7" fillId="24" borderId="12" xfId="42" applyNumberFormat="1" applyFont="1" applyFill="1" applyBorder="1" applyAlignment="1">
      <alignment horizontal="right"/>
    </xf>
    <xf numFmtId="181" fontId="7" fillId="24" borderId="19" xfId="42" applyNumberFormat="1" applyFont="1" applyFill="1" applyBorder="1" applyAlignment="1">
      <alignment horizontal="right"/>
    </xf>
    <xf numFmtId="181" fontId="6" fillId="24" borderId="20" xfId="42" applyNumberFormat="1" applyFont="1" applyFill="1" applyBorder="1" applyAlignment="1">
      <alignment horizontal="right"/>
    </xf>
    <xf numFmtId="181" fontId="6" fillId="24" borderId="12" xfId="42" applyNumberFormat="1" applyFont="1" applyFill="1" applyBorder="1" applyAlignment="1">
      <alignment horizontal="right"/>
    </xf>
    <xf numFmtId="181" fontId="6" fillId="24" borderId="20" xfId="42" applyNumberFormat="1" applyFont="1" applyFill="1" applyBorder="1" applyAlignment="1">
      <alignment horizontal="right" vertical="top"/>
    </xf>
    <xf numFmtId="181" fontId="6" fillId="24" borderId="12" xfId="42" applyNumberFormat="1" applyFont="1" applyFill="1" applyBorder="1" applyAlignment="1">
      <alignment horizontal="right" vertical="top"/>
    </xf>
    <xf numFmtId="181" fontId="7" fillId="24" borderId="38" xfId="42" applyNumberFormat="1" applyFont="1" applyFill="1" applyBorder="1" applyAlignment="1">
      <alignment horizontal="right"/>
    </xf>
    <xf numFmtId="181" fontId="7" fillId="24" borderId="39" xfId="42" applyNumberFormat="1" applyFont="1" applyFill="1" applyBorder="1" applyAlignment="1">
      <alignment horizontal="right"/>
    </xf>
    <xf numFmtId="181" fontId="6" fillId="24" borderId="34" xfId="42" applyNumberFormat="1" applyFont="1" applyFill="1" applyBorder="1" applyAlignment="1">
      <alignment horizontal="right"/>
    </xf>
    <xf numFmtId="181" fontId="6" fillId="24" borderId="35" xfId="42" applyNumberFormat="1" applyFont="1" applyFill="1" applyBorder="1" applyAlignment="1">
      <alignment horizontal="right"/>
    </xf>
    <xf numFmtId="181" fontId="7" fillId="24" borderId="37" xfId="42" applyNumberFormat="1" applyFont="1" applyFill="1" applyBorder="1" applyAlignment="1">
      <alignment horizontal="right"/>
    </xf>
    <xf numFmtId="181" fontId="7" fillId="24" borderId="40" xfId="42" applyNumberFormat="1" applyFont="1" applyFill="1" applyBorder="1" applyAlignment="1">
      <alignment horizontal="right"/>
    </xf>
    <xf numFmtId="181" fontId="6" fillId="0" borderId="20" xfId="42" applyNumberFormat="1" applyFont="1" applyFill="1" applyBorder="1" applyAlignment="1">
      <alignment horizontal="right"/>
    </xf>
    <xf numFmtId="180" fontId="7" fillId="24" borderId="20" xfId="42" applyNumberFormat="1" applyFont="1" applyFill="1" applyBorder="1" applyAlignment="1">
      <alignment horizontal="right"/>
    </xf>
    <xf numFmtId="194" fontId="7" fillId="24" borderId="20" xfId="42" applyNumberFormat="1" applyFont="1" applyFill="1" applyBorder="1" applyAlignment="1">
      <alignment horizontal="right"/>
    </xf>
    <xf numFmtId="180" fontId="7" fillId="24" borderId="26" xfId="42" applyNumberFormat="1" applyFont="1" applyFill="1" applyBorder="1" applyAlignment="1">
      <alignment horizontal="right"/>
    </xf>
    <xf numFmtId="194" fontId="7" fillId="24" borderId="26" xfId="42" applyNumberFormat="1" applyFont="1" applyFill="1" applyBorder="1" applyAlignment="1">
      <alignment horizontal="right"/>
    </xf>
    <xf numFmtId="0" fontId="8" fillId="24" borderId="0" xfId="0" applyFont="1" applyFill="1" applyAlignment="1">
      <alignment/>
    </xf>
    <xf numFmtId="0" fontId="22" fillId="0" borderId="25" xfId="0" applyFont="1" applyBorder="1" applyAlignment="1">
      <alignment horizontal="center" vertical="center"/>
    </xf>
    <xf numFmtId="0" fontId="7" fillId="24" borderId="20" xfId="0" applyFont="1" applyFill="1" applyBorder="1" applyAlignment="1">
      <alignment vertical="center" wrapText="1"/>
    </xf>
    <xf numFmtId="43" fontId="7" fillId="0" borderId="15" xfId="42" applyFont="1" applyBorder="1" applyAlignment="1">
      <alignment horizontal="right"/>
    </xf>
    <xf numFmtId="43" fontId="7" fillId="0" borderId="20" xfId="42" applyFont="1" applyBorder="1" applyAlignment="1">
      <alignment horizontal="right"/>
    </xf>
    <xf numFmtId="0" fontId="7" fillId="24" borderId="20" xfId="0" applyFont="1" applyFill="1" applyBorder="1" applyAlignment="1">
      <alignment horizontal="right"/>
    </xf>
    <xf numFmtId="43" fontId="7" fillId="0" borderId="41" xfId="42" applyFont="1" applyBorder="1" applyAlignment="1">
      <alignment horizontal="right"/>
    </xf>
    <xf numFmtId="43" fontId="7" fillId="0" borderId="42" xfId="42" applyFont="1" applyBorder="1" applyAlignment="1">
      <alignment horizontal="right"/>
    </xf>
    <xf numFmtId="43" fontId="7" fillId="0" borderId="43" xfId="42" applyFont="1" applyBorder="1" applyAlignment="1">
      <alignment horizontal="right"/>
    </xf>
    <xf numFmtId="43" fontId="7" fillId="0" borderId="34" xfId="42" applyFont="1" applyBorder="1" applyAlignment="1">
      <alignment horizontal="right"/>
    </xf>
    <xf numFmtId="43" fontId="7" fillId="24" borderId="34" xfId="42" applyFont="1" applyFill="1" applyBorder="1" applyAlignment="1">
      <alignment horizontal="right"/>
    </xf>
    <xf numFmtId="181" fontId="6" fillId="0" borderId="12" xfId="42" applyNumberFormat="1" applyFont="1" applyBorder="1" applyAlignment="1">
      <alignment horizontal="right"/>
    </xf>
    <xf numFmtId="181" fontId="6" fillId="0" borderId="41" xfId="42" applyNumberFormat="1" applyFont="1" applyBorder="1" applyAlignment="1">
      <alignment horizontal="right"/>
    </xf>
    <xf numFmtId="181" fontId="6" fillId="0" borderId="20" xfId="42" applyNumberFormat="1" applyFont="1" applyBorder="1" applyAlignment="1">
      <alignment horizontal="right"/>
    </xf>
    <xf numFmtId="181" fontId="6" fillId="24" borderId="20" xfId="42" applyNumberFormat="1" applyFont="1" applyFill="1" applyBorder="1" applyAlignment="1">
      <alignment/>
    </xf>
    <xf numFmtId="181" fontId="6" fillId="0" borderId="20" xfId="42" applyNumberFormat="1" applyFont="1" applyFill="1" applyBorder="1" applyAlignment="1">
      <alignment/>
    </xf>
    <xf numFmtId="181" fontId="7" fillId="0" borderId="12" xfId="42" applyNumberFormat="1" applyFont="1" applyBorder="1" applyAlignment="1">
      <alignment horizontal="right"/>
    </xf>
    <xf numFmtId="181" fontId="7" fillId="0" borderId="20" xfId="42" applyNumberFormat="1" applyFont="1" applyBorder="1" applyAlignment="1">
      <alignment horizontal="right"/>
    </xf>
    <xf numFmtId="181" fontId="7" fillId="24" borderId="20" xfId="42" applyNumberFormat="1" applyFont="1" applyFill="1" applyBorder="1" applyAlignment="1">
      <alignment/>
    </xf>
    <xf numFmtId="181" fontId="7" fillId="0" borderId="20" xfId="42" applyNumberFormat="1" applyFont="1" applyFill="1" applyBorder="1" applyAlignment="1">
      <alignment/>
    </xf>
    <xf numFmtId="43" fontId="7" fillId="24" borderId="20" xfId="42" applyFont="1" applyFill="1" applyBorder="1" applyAlignment="1">
      <alignment/>
    </xf>
    <xf numFmtId="181" fontId="21" fillId="24" borderId="20" xfId="42" applyNumberFormat="1" applyFont="1" applyFill="1" applyBorder="1" applyAlignment="1">
      <alignment horizontal="right"/>
    </xf>
    <xf numFmtId="181" fontId="7" fillId="24" borderId="41" xfId="42" applyNumberFormat="1" applyFont="1" applyFill="1" applyBorder="1" applyAlignment="1">
      <alignment horizontal="right"/>
    </xf>
    <xf numFmtId="181" fontId="7" fillId="0" borderId="27" xfId="42" applyNumberFormat="1" applyFont="1" applyBorder="1" applyAlignment="1">
      <alignment horizontal="right"/>
    </xf>
    <xf numFmtId="181" fontId="7" fillId="0" borderId="25" xfId="42" applyNumberFormat="1" applyFont="1" applyBorder="1" applyAlignment="1">
      <alignment horizontal="right"/>
    </xf>
    <xf numFmtId="181" fontId="7" fillId="24" borderId="25" xfId="42" applyNumberFormat="1" applyFont="1" applyFill="1" applyBorder="1" applyAlignment="1">
      <alignment/>
    </xf>
    <xf numFmtId="43" fontId="6" fillId="0" borderId="10" xfId="42" applyFont="1" applyFill="1" applyBorder="1" applyAlignment="1">
      <alignment/>
    </xf>
    <xf numFmtId="43" fontId="6" fillId="24" borderId="20" xfId="42" applyFont="1" applyFill="1" applyBorder="1" applyAlignment="1">
      <alignment/>
    </xf>
    <xf numFmtId="181" fontId="7" fillId="0" borderId="33" xfId="42" applyNumberFormat="1" applyFont="1" applyBorder="1" applyAlignment="1">
      <alignment horizontal="right"/>
    </xf>
    <xf numFmtId="181" fontId="6" fillId="24" borderId="33" xfId="42" applyNumberFormat="1" applyFont="1" applyFill="1" applyBorder="1" applyAlignment="1">
      <alignment horizontal="right"/>
    </xf>
    <xf numFmtId="181" fontId="6" fillId="24" borderId="10" xfId="42" applyNumberFormat="1" applyFont="1" applyFill="1" applyBorder="1" applyAlignment="1">
      <alignment horizontal="right"/>
    </xf>
    <xf numFmtId="181" fontId="7" fillId="24" borderId="33" xfId="42" applyNumberFormat="1" applyFont="1" applyFill="1" applyBorder="1" applyAlignment="1">
      <alignment horizontal="right"/>
    </xf>
    <xf numFmtId="181" fontId="7" fillId="0" borderId="0" xfId="42" applyNumberFormat="1" applyFont="1" applyBorder="1" applyAlignment="1">
      <alignment horizontal="right"/>
    </xf>
    <xf numFmtId="181" fontId="7" fillId="24" borderId="0" xfId="42" applyNumberFormat="1" applyFont="1" applyFill="1" applyBorder="1" applyAlignment="1">
      <alignment horizontal="right"/>
    </xf>
    <xf numFmtId="38" fontId="7" fillId="24" borderId="0" xfId="0" applyNumberFormat="1" applyFont="1" applyFill="1" applyBorder="1" applyAlignment="1">
      <alignment/>
    </xf>
    <xf numFmtId="43" fontId="7" fillId="24" borderId="0" xfId="42" applyFont="1" applyFill="1" applyBorder="1" applyAlignment="1">
      <alignment/>
    </xf>
    <xf numFmtId="38" fontId="6" fillId="0" borderId="0" xfId="0" applyNumberFormat="1" applyFont="1" applyFill="1" applyAlignment="1">
      <alignment/>
    </xf>
    <xf numFmtId="181" fontId="6" fillId="0" borderId="19" xfId="42" applyNumberFormat="1" applyFont="1" applyFill="1" applyBorder="1" applyAlignment="1">
      <alignment/>
    </xf>
    <xf numFmtId="181" fontId="6" fillId="0" borderId="20" xfId="42" applyNumberFormat="1" applyFont="1" applyFill="1" applyBorder="1" applyAlignment="1">
      <alignment/>
    </xf>
    <xf numFmtId="181" fontId="6" fillId="0" borderId="34" xfId="42" applyNumberFormat="1" applyFont="1" applyFill="1" applyBorder="1" applyAlignment="1">
      <alignment/>
    </xf>
    <xf numFmtId="181" fontId="6" fillId="0" borderId="37" xfId="42" applyNumberFormat="1" applyFont="1" applyFill="1" applyBorder="1" applyAlignment="1">
      <alignment/>
    </xf>
    <xf numFmtId="181" fontId="6" fillId="0" borderId="26" xfId="42" applyNumberFormat="1" applyFont="1" applyFill="1" applyBorder="1" applyAlignment="1">
      <alignment/>
    </xf>
    <xf numFmtId="43" fontId="6" fillId="0" borderId="0" xfId="42" applyFont="1" applyFill="1" applyBorder="1" applyAlignment="1">
      <alignment/>
    </xf>
    <xf numFmtId="181" fontId="6" fillId="0" borderId="0" xfId="42" applyNumberFormat="1" applyFont="1" applyFill="1" applyBorder="1" applyAlignment="1">
      <alignment horizontal="center"/>
    </xf>
    <xf numFmtId="181" fontId="6" fillId="0" borderId="0" xfId="42" applyNumberFormat="1" applyFont="1" applyFill="1" applyBorder="1" applyAlignment="1">
      <alignment/>
    </xf>
    <xf numFmtId="43" fontId="7" fillId="0" borderId="44" xfId="42" applyFont="1" applyFill="1" applyBorder="1" applyAlignment="1">
      <alignment horizontal="right"/>
    </xf>
    <xf numFmtId="41" fontId="6" fillId="0" borderId="0" xfId="0" applyNumberFormat="1" applyFont="1" applyFill="1" applyAlignment="1">
      <alignment/>
    </xf>
    <xf numFmtId="181" fontId="6" fillId="0" borderId="0" xfId="42" applyNumberFormat="1" applyFont="1" applyFill="1" applyAlignment="1">
      <alignment/>
    </xf>
    <xf numFmtId="181" fontId="6" fillId="0" borderId="45" xfId="42" applyNumberFormat="1" applyFont="1" applyFill="1" applyBorder="1" applyAlignment="1">
      <alignment/>
    </xf>
    <xf numFmtId="43" fontId="6" fillId="0" borderId="0" xfId="42" applyFont="1" applyFill="1" applyAlignment="1">
      <alignment/>
    </xf>
    <xf numFmtId="181" fontId="6" fillId="0" borderId="0" xfId="42" applyNumberFormat="1" applyFont="1" applyAlignment="1">
      <alignment/>
    </xf>
    <xf numFmtId="181" fontId="6" fillId="0" borderId="26" xfId="42" applyNumberFormat="1" applyFont="1" applyFill="1" applyBorder="1" applyAlignment="1">
      <alignment horizontal="right" vertical="top" wrapText="1"/>
    </xf>
    <xf numFmtId="0" fontId="25" fillId="0" borderId="0" xfId="0" applyFont="1" applyFill="1" applyAlignment="1">
      <alignment/>
    </xf>
    <xf numFmtId="0" fontId="24" fillId="0" borderId="0" xfId="0" applyFont="1" applyFill="1" applyAlignment="1">
      <alignment/>
    </xf>
    <xf numFmtId="0" fontId="24" fillId="0" borderId="0" xfId="0" applyFont="1" applyAlignment="1">
      <alignment/>
    </xf>
    <xf numFmtId="181" fontId="24" fillId="0" borderId="20" xfId="0" applyNumberFormat="1" applyFont="1" applyBorder="1" applyAlignment="1">
      <alignment/>
    </xf>
    <xf numFmtId="181" fontId="25" fillId="0" borderId="46" xfId="0" applyNumberFormat="1" applyFont="1" applyFill="1" applyBorder="1" applyAlignment="1">
      <alignment/>
    </xf>
    <xf numFmtId="0" fontId="6" fillId="24" borderId="0" xfId="0" applyFont="1" applyFill="1" applyBorder="1" applyAlignment="1">
      <alignment wrapText="1"/>
    </xf>
    <xf numFmtId="43" fontId="7" fillId="0" borderId="19" xfId="42" applyFont="1" applyBorder="1" applyAlignment="1">
      <alignment horizontal="right"/>
    </xf>
    <xf numFmtId="43" fontId="7" fillId="24" borderId="10" xfId="42" applyFont="1" applyFill="1" applyBorder="1" applyAlignment="1">
      <alignment/>
    </xf>
    <xf numFmtId="43" fontId="6" fillId="24" borderId="10" xfId="42" applyFont="1" applyFill="1" applyBorder="1" applyAlignment="1">
      <alignment/>
    </xf>
    <xf numFmtId="43" fontId="7" fillId="0" borderId="10" xfId="42" applyFont="1" applyBorder="1" applyAlignment="1">
      <alignment/>
    </xf>
    <xf numFmtId="43" fontId="24" fillId="0" borderId="10" xfId="42" applyFont="1" applyBorder="1" applyAlignment="1">
      <alignment/>
    </xf>
    <xf numFmtId="43" fontId="7" fillId="24" borderId="11" xfId="42" applyFont="1" applyFill="1" applyBorder="1" applyAlignment="1">
      <alignment wrapText="1"/>
    </xf>
    <xf numFmtId="43" fontId="25" fillId="0" borderId="46" xfId="42" applyFont="1" applyFill="1" applyBorder="1" applyAlignment="1">
      <alignment/>
    </xf>
    <xf numFmtId="43" fontId="6" fillId="0" borderId="0" xfId="42" applyFont="1" applyFill="1" applyAlignment="1">
      <alignment/>
    </xf>
    <xf numFmtId="43" fontId="6" fillId="0" borderId="0" xfId="42" applyFont="1" applyAlignment="1">
      <alignment/>
    </xf>
    <xf numFmtId="43" fontId="3" fillId="0" borderId="0" xfId="42" applyFont="1" applyAlignment="1">
      <alignment/>
    </xf>
    <xf numFmtId="43" fontId="7" fillId="24" borderId="10" xfId="42" applyFont="1" applyFill="1" applyBorder="1" applyAlignment="1">
      <alignment horizontal="left"/>
    </xf>
    <xf numFmtId="43" fontId="9" fillId="0" borderId="10" xfId="42" applyFont="1" applyBorder="1" applyAlignment="1">
      <alignment horizontal="left"/>
    </xf>
    <xf numFmtId="43" fontId="7" fillId="24" borderId="0" xfId="42" applyFont="1" applyFill="1" applyBorder="1" applyAlignment="1">
      <alignment horizontal="left"/>
    </xf>
    <xf numFmtId="43" fontId="7" fillId="0" borderId="0" xfId="42" applyFont="1" applyBorder="1" applyAlignment="1">
      <alignment/>
    </xf>
    <xf numFmtId="43" fontId="6" fillId="0" borderId="10" xfId="42" applyFont="1" applyBorder="1" applyAlignment="1">
      <alignment/>
    </xf>
    <xf numFmtId="43" fontId="7" fillId="0" borderId="0" xfId="42" applyFont="1" applyFill="1" applyAlignment="1">
      <alignment horizontal="left"/>
    </xf>
    <xf numFmtId="181" fontId="12" fillId="0" borderId="20" xfId="0" applyNumberFormat="1" applyFont="1" applyBorder="1" applyAlignment="1">
      <alignment/>
    </xf>
    <xf numFmtId="181" fontId="13" fillId="24" borderId="20" xfId="42" applyNumberFormat="1" applyFont="1" applyFill="1" applyBorder="1" applyAlignment="1">
      <alignment horizontal="right"/>
    </xf>
    <xf numFmtId="181" fontId="12" fillId="0" borderId="10" xfId="42" applyNumberFormat="1" applyFont="1" applyFill="1" applyBorder="1" applyAlignment="1">
      <alignment/>
    </xf>
    <xf numFmtId="181" fontId="12" fillId="0" borderId="20" xfId="42" applyNumberFormat="1" applyFont="1" applyFill="1" applyBorder="1" applyAlignment="1">
      <alignment/>
    </xf>
    <xf numFmtId="0" fontId="12" fillId="0" borderId="0" xfId="0" applyFont="1" applyBorder="1" applyAlignment="1">
      <alignment/>
    </xf>
    <xf numFmtId="181" fontId="12" fillId="24" borderId="20" xfId="42" applyNumberFormat="1" applyFont="1" applyFill="1" applyBorder="1" applyAlignment="1">
      <alignment horizontal="right"/>
    </xf>
    <xf numFmtId="43" fontId="12" fillId="24" borderId="20" xfId="42" applyFont="1" applyFill="1" applyBorder="1" applyAlignment="1">
      <alignment horizontal="right"/>
    </xf>
    <xf numFmtId="181" fontId="13" fillId="0" borderId="0" xfId="42" applyNumberFormat="1" applyFont="1" applyFill="1" applyAlignment="1">
      <alignment/>
    </xf>
    <xf numFmtId="0" fontId="13" fillId="0" borderId="0" xfId="0" applyFont="1" applyFill="1" applyAlignment="1">
      <alignment/>
    </xf>
    <xf numFmtId="0" fontId="12" fillId="0" borderId="0" xfId="0" applyFont="1" applyAlignment="1">
      <alignment/>
    </xf>
    <xf numFmtId="43" fontId="12" fillId="0" borderId="0" xfId="42" applyFont="1" applyFill="1" applyAlignment="1">
      <alignment/>
    </xf>
    <xf numFmtId="0" fontId="12" fillId="0" borderId="0" xfId="0" applyFont="1" applyFill="1" applyAlignment="1">
      <alignment/>
    </xf>
    <xf numFmtId="181" fontId="6" fillId="0" borderId="12" xfId="42" applyNumberFormat="1" applyFont="1" applyFill="1" applyBorder="1" applyAlignment="1">
      <alignment horizontal="right"/>
    </xf>
    <xf numFmtId="0" fontId="6" fillId="0" borderId="10" xfId="0" applyFont="1" applyFill="1" applyBorder="1" applyAlignment="1">
      <alignment/>
    </xf>
    <xf numFmtId="0" fontId="6" fillId="0" borderId="0" xfId="0" applyFont="1" applyFill="1" applyBorder="1" applyAlignment="1">
      <alignment wrapText="1"/>
    </xf>
    <xf numFmtId="181" fontId="21" fillId="0" borderId="20" xfId="42" applyNumberFormat="1" applyFont="1" applyFill="1" applyBorder="1" applyAlignment="1">
      <alignment horizontal="right"/>
    </xf>
    <xf numFmtId="181" fontId="7" fillId="0" borderId="20" xfId="42" applyNumberFormat="1" applyFont="1" applyFill="1" applyBorder="1" applyAlignment="1">
      <alignment horizontal="right"/>
    </xf>
    <xf numFmtId="181" fontId="7" fillId="0" borderId="0" xfId="42" applyNumberFormat="1" applyFont="1" applyFill="1" applyAlignment="1">
      <alignment/>
    </xf>
    <xf numFmtId="0" fontId="21" fillId="0" borderId="0" xfId="0" applyNumberFormat="1" applyFont="1" applyFill="1" applyAlignment="1">
      <alignment horizontal="left" vertical="center"/>
    </xf>
    <xf numFmtId="0" fontId="26" fillId="0" borderId="0" xfId="0" applyFont="1" applyFill="1" applyAlignment="1">
      <alignment horizontal="left"/>
    </xf>
    <xf numFmtId="0" fontId="27" fillId="0" borderId="0" xfId="0" applyFont="1" applyFill="1" applyAlignment="1">
      <alignment horizontal="left"/>
    </xf>
    <xf numFmtId="0" fontId="28" fillId="0" borderId="0" xfId="0" applyFont="1" applyFill="1" applyAlignment="1">
      <alignment horizontal="left"/>
    </xf>
    <xf numFmtId="0" fontId="29" fillId="0" borderId="0" xfId="0" applyFont="1" applyFill="1" applyBorder="1" applyAlignment="1">
      <alignment horizontal="left" vertical="top"/>
    </xf>
    <xf numFmtId="0" fontId="29" fillId="0" borderId="0" xfId="0" applyFont="1" applyFill="1" applyBorder="1" applyAlignment="1">
      <alignment vertical="top"/>
    </xf>
    <xf numFmtId="43" fontId="6" fillId="24" borderId="20" xfId="42" applyFont="1" applyFill="1" applyBorder="1" applyAlignment="1">
      <alignment vertical="top"/>
    </xf>
    <xf numFmtId="0" fontId="12" fillId="0" borderId="20" xfId="0" applyFont="1" applyBorder="1" applyAlignment="1">
      <alignment/>
    </xf>
    <xf numFmtId="43" fontId="6" fillId="24" borderId="20" xfId="42" applyFont="1" applyFill="1" applyBorder="1" applyAlignment="1" quotePrefix="1">
      <alignment wrapText="1"/>
    </xf>
    <xf numFmtId="43" fontId="6" fillId="24" borderId="26" xfId="42" applyFont="1" applyFill="1" applyBorder="1" applyAlignment="1" quotePrefix="1">
      <alignment wrapText="1"/>
    </xf>
    <xf numFmtId="9" fontId="13" fillId="0" borderId="0" xfId="60" applyNumberFormat="1" applyFont="1" applyFill="1" applyAlignment="1">
      <alignment/>
    </xf>
    <xf numFmtId="0" fontId="6" fillId="0" borderId="0" xfId="0" applyFont="1" applyFill="1" applyAlignment="1">
      <alignment horizontal="left" vertical="center"/>
    </xf>
    <xf numFmtId="0" fontId="6" fillId="0" borderId="0" xfId="0" applyFont="1" applyFill="1" applyBorder="1" applyAlignment="1">
      <alignment vertical="center"/>
    </xf>
    <xf numFmtId="41" fontId="6" fillId="0" borderId="30" xfId="0" applyNumberFormat="1" applyFont="1" applyFill="1" applyBorder="1" applyAlignment="1">
      <alignment vertical="center" wrapText="1"/>
    </xf>
    <xf numFmtId="41" fontId="6" fillId="0" borderId="33" xfId="0" applyNumberFormat="1" applyFont="1" applyFill="1" applyBorder="1" applyAlignment="1">
      <alignment vertical="center" wrapText="1"/>
    </xf>
    <xf numFmtId="41" fontId="6" fillId="0" borderId="20" xfId="0" applyNumberFormat="1" applyFont="1" applyFill="1" applyBorder="1" applyAlignment="1">
      <alignment vertical="center" wrapText="1"/>
    </xf>
    <xf numFmtId="0" fontId="13" fillId="0" borderId="0" xfId="0" applyFont="1" applyFill="1" applyAlignment="1">
      <alignment horizontal="left"/>
    </xf>
    <xf numFmtId="180" fontId="7" fillId="0" borderId="20" xfId="42" applyNumberFormat="1" applyFont="1" applyFill="1" applyBorder="1" applyAlignment="1">
      <alignment horizontal="right"/>
    </xf>
    <xf numFmtId="180" fontId="7" fillId="0" borderId="26" xfId="42" applyNumberFormat="1" applyFont="1" applyFill="1" applyBorder="1" applyAlignment="1">
      <alignment horizontal="right"/>
    </xf>
    <xf numFmtId="0" fontId="50" fillId="0" borderId="0" xfId="0" applyFont="1" applyFill="1" applyAlignment="1">
      <alignment/>
    </xf>
    <xf numFmtId="181" fontId="13" fillId="24" borderId="12" xfId="42" applyNumberFormat="1" applyFont="1" applyFill="1" applyBorder="1" applyAlignment="1">
      <alignment horizontal="right"/>
    </xf>
    <xf numFmtId="181" fontId="6" fillId="0" borderId="10" xfId="42" applyNumberFormat="1" applyFont="1" applyFill="1" applyBorder="1" applyAlignment="1">
      <alignment/>
    </xf>
    <xf numFmtId="181" fontId="6" fillId="24" borderId="41" xfId="42" applyNumberFormat="1" applyFont="1" applyFill="1" applyBorder="1" applyAlignment="1">
      <alignment horizontal="right"/>
    </xf>
    <xf numFmtId="181" fontId="7" fillId="24" borderId="10" xfId="42" applyNumberFormat="1" applyFont="1" applyFill="1" applyBorder="1" applyAlignment="1">
      <alignment/>
    </xf>
    <xf numFmtId="181" fontId="6" fillId="24" borderId="10" xfId="42" applyNumberFormat="1" applyFont="1" applyFill="1" applyBorder="1" applyAlignment="1">
      <alignment/>
    </xf>
    <xf numFmtId="181" fontId="6" fillId="0" borderId="35" xfId="42" applyNumberFormat="1" applyFont="1" applyFill="1" applyBorder="1" applyAlignment="1">
      <alignment horizontal="right"/>
    </xf>
    <xf numFmtId="181" fontId="6" fillId="0" borderId="13" xfId="42" applyNumberFormat="1" applyFont="1" applyFill="1" applyBorder="1" applyAlignment="1">
      <alignment horizontal="right"/>
    </xf>
    <xf numFmtId="181" fontId="6" fillId="0" borderId="19" xfId="42" applyNumberFormat="1" applyFont="1" applyFill="1" applyBorder="1" applyAlignment="1">
      <alignment horizontal="right"/>
    </xf>
    <xf numFmtId="181" fontId="6" fillId="0" borderId="26" xfId="42" applyNumberFormat="1" applyFont="1" applyFill="1" applyBorder="1" applyAlignment="1">
      <alignment horizontal="right"/>
    </xf>
    <xf numFmtId="181" fontId="6" fillId="0" borderId="33" xfId="42" applyNumberFormat="1" applyFont="1" applyFill="1" applyBorder="1" applyAlignment="1">
      <alignment vertical="top" wrapText="1"/>
    </xf>
    <xf numFmtId="181" fontId="6" fillId="0" borderId="37" xfId="42" applyNumberFormat="1" applyFont="1" applyFill="1" applyBorder="1" applyAlignment="1">
      <alignment vertical="center" wrapText="1"/>
    </xf>
    <xf numFmtId="0" fontId="15" fillId="0" borderId="0" xfId="0" applyFont="1" applyFill="1" applyAlignment="1">
      <alignment horizontal="center"/>
    </xf>
    <xf numFmtId="0" fontId="6" fillId="0" borderId="0" xfId="0" applyFont="1" applyFill="1" applyAlignment="1">
      <alignment horizontal="center" wrapText="1"/>
    </xf>
    <xf numFmtId="0" fontId="6" fillId="0" borderId="0" xfId="0" applyFont="1" applyFill="1" applyBorder="1" applyAlignment="1">
      <alignment horizontal="center"/>
    </xf>
    <xf numFmtId="43" fontId="6" fillId="0" borderId="0" xfId="42" applyFont="1" applyFill="1" applyAlignment="1">
      <alignment horizontal="center"/>
    </xf>
    <xf numFmtId="0" fontId="7" fillId="0" borderId="0" xfId="0" applyFont="1" applyFill="1" applyAlignment="1">
      <alignment horizontal="center"/>
    </xf>
    <xf numFmtId="0" fontId="6" fillId="0" borderId="0" xfId="0" applyFont="1" applyFill="1" applyAlignment="1">
      <alignment/>
    </xf>
    <xf numFmtId="181" fontId="7" fillId="0" borderId="0" xfId="42" applyNumberFormat="1" applyFont="1" applyFill="1" applyAlignment="1">
      <alignment/>
    </xf>
    <xf numFmtId="0" fontId="21" fillId="0" borderId="0" xfId="0" applyNumberFormat="1" applyFont="1" applyFill="1" applyAlignment="1">
      <alignment horizontal="left" vertical="center"/>
    </xf>
    <xf numFmtId="0" fontId="7" fillId="0" borderId="0" xfId="0" applyFont="1" applyFill="1" applyAlignment="1">
      <alignment horizontal="left"/>
    </xf>
    <xf numFmtId="181" fontId="6" fillId="0" borderId="35" xfId="42" applyNumberFormat="1" applyFont="1" applyFill="1" applyBorder="1" applyAlignment="1">
      <alignment horizontal="right"/>
    </xf>
    <xf numFmtId="181" fontId="6" fillId="0" borderId="0" xfId="42" applyNumberFormat="1" applyFont="1" applyFill="1" applyBorder="1" applyAlignment="1">
      <alignment/>
    </xf>
    <xf numFmtId="0" fontId="6" fillId="0" borderId="0" xfId="0" applyFont="1" applyFill="1" applyAlignment="1">
      <alignment horizontal="left" vertical="center"/>
    </xf>
    <xf numFmtId="0" fontId="6" fillId="0" borderId="0" xfId="0" applyFont="1" applyFill="1" applyAlignment="1">
      <alignment horizontal="center"/>
    </xf>
    <xf numFmtId="0" fontId="6" fillId="0" borderId="0" xfId="0" applyFont="1" applyFill="1" applyAlignment="1">
      <alignment horizontal="left"/>
    </xf>
    <xf numFmtId="10" fontId="7" fillId="0" borderId="0" xfId="60" applyNumberFormat="1" applyFont="1" applyFill="1" applyAlignment="1">
      <alignment horizontal="left"/>
    </xf>
    <xf numFmtId="10" fontId="7" fillId="0" borderId="0" xfId="0" applyNumberFormat="1" applyFont="1" applyFill="1" applyAlignment="1">
      <alignment horizontal="left"/>
    </xf>
    <xf numFmtId="181" fontId="6" fillId="0" borderId="33" xfId="42" applyNumberFormat="1" applyFont="1" applyFill="1" applyBorder="1" applyAlignment="1">
      <alignment vertical="top" wrapText="1"/>
    </xf>
    <xf numFmtId="180" fontId="6" fillId="0" borderId="20" xfId="42" applyNumberFormat="1" applyFont="1" applyFill="1" applyBorder="1" applyAlignment="1">
      <alignment vertical="top" wrapText="1"/>
    </xf>
    <xf numFmtId="0" fontId="0" fillId="0" borderId="0" xfId="0" applyFont="1" applyFill="1" applyAlignment="1">
      <alignment/>
    </xf>
    <xf numFmtId="0" fontId="0" fillId="0" borderId="0" xfId="0" applyFont="1" applyFill="1" applyAlignment="1">
      <alignment/>
    </xf>
    <xf numFmtId="0" fontId="6" fillId="0" borderId="0" xfId="0" applyFont="1" applyFill="1" applyAlignment="1">
      <alignment horizontal="left" indent="2"/>
    </xf>
    <xf numFmtId="0" fontId="6" fillId="0" borderId="0" xfId="0" applyNumberFormat="1" applyFont="1" applyFill="1" applyBorder="1" applyAlignment="1">
      <alignment horizontal="left"/>
    </xf>
    <xf numFmtId="0" fontId="6" fillId="24" borderId="12" xfId="0" applyFont="1" applyFill="1" applyBorder="1" applyAlignment="1">
      <alignment wrapText="1"/>
    </xf>
    <xf numFmtId="181" fontId="7" fillId="0" borderId="25" xfId="42" applyNumberFormat="1" applyFont="1" applyFill="1" applyBorder="1" applyAlignment="1">
      <alignment horizontal="right"/>
    </xf>
    <xf numFmtId="181" fontId="7" fillId="0" borderId="27" xfId="42" applyNumberFormat="1" applyFont="1" applyFill="1" applyBorder="1" applyAlignment="1">
      <alignment horizontal="right"/>
    </xf>
    <xf numFmtId="0" fontId="12" fillId="0" borderId="0" xfId="0" applyNumberFormat="1" applyFont="1" applyFill="1" applyBorder="1" applyAlignment="1">
      <alignment horizontal="center"/>
    </xf>
    <xf numFmtId="0" fontId="12" fillId="0" borderId="0" xfId="0" applyFont="1" applyFill="1" applyAlignment="1">
      <alignment horizontal="left"/>
    </xf>
    <xf numFmtId="0" fontId="12" fillId="0" borderId="0" xfId="0" applyFont="1" applyFill="1" applyAlignment="1">
      <alignment horizontal="center"/>
    </xf>
    <xf numFmtId="0" fontId="0" fillId="0" borderId="0" xfId="0" applyFont="1" applyFill="1" applyAlignment="1">
      <alignment horizontal="left"/>
    </xf>
    <xf numFmtId="0" fontId="51" fillId="0" borderId="0" xfId="0" applyFont="1" applyFill="1" applyAlignment="1">
      <alignment horizontal="left"/>
    </xf>
    <xf numFmtId="9" fontId="0" fillId="0" borderId="0" xfId="60" applyFont="1" applyFill="1" applyAlignment="1">
      <alignment/>
    </xf>
    <xf numFmtId="181" fontId="0" fillId="0" borderId="0" xfId="42" applyNumberFormat="1" applyFont="1" applyFill="1" applyAlignment="1">
      <alignment/>
    </xf>
    <xf numFmtId="0" fontId="23" fillId="0" borderId="0" xfId="0" applyFont="1" applyFill="1" applyAlignment="1">
      <alignment horizontal="left" vertical="center"/>
    </xf>
    <xf numFmtId="181" fontId="6" fillId="0" borderId="0" xfId="42" applyNumberFormat="1" applyFont="1" applyFill="1" applyAlignment="1">
      <alignment horizontal="left"/>
    </xf>
    <xf numFmtId="9" fontId="7" fillId="0" borderId="0" xfId="60" applyFont="1" applyFill="1" applyAlignment="1">
      <alignment horizontal="left"/>
    </xf>
    <xf numFmtId="181" fontId="12" fillId="0" borderId="0" xfId="42" applyNumberFormat="1" applyFont="1" applyFill="1" applyAlignment="1">
      <alignment/>
    </xf>
    <xf numFmtId="181" fontId="7" fillId="0" borderId="0" xfId="60" applyNumberFormat="1" applyFont="1" applyFill="1" applyAlignment="1">
      <alignment horizontal="left"/>
    </xf>
    <xf numFmtId="43" fontId="24" fillId="0" borderId="0" xfId="42" applyFont="1" applyFill="1" applyBorder="1" applyAlignment="1">
      <alignment horizontal="center"/>
    </xf>
    <xf numFmtId="43" fontId="24" fillId="0" borderId="10" xfId="42" applyFont="1" applyFill="1" applyBorder="1" applyAlignment="1">
      <alignment horizontal="left" vertical="top" wrapText="1" indent="2"/>
    </xf>
    <xf numFmtId="41" fontId="24" fillId="0" borderId="33" xfId="42" applyNumberFormat="1" applyFont="1" applyFill="1" applyBorder="1" applyAlignment="1">
      <alignment vertical="top" wrapText="1"/>
    </xf>
    <xf numFmtId="41" fontId="24" fillId="0" borderId="15" xfId="42" applyNumberFormat="1" applyFont="1" applyFill="1" applyBorder="1" applyAlignment="1">
      <alignment vertical="top" wrapText="1"/>
    </xf>
    <xf numFmtId="0" fontId="24" fillId="0" borderId="0" xfId="0" applyFont="1" applyFill="1" applyAlignment="1">
      <alignment horizontal="left"/>
    </xf>
    <xf numFmtId="43" fontId="24" fillId="0" borderId="0" xfId="42" applyFont="1" applyFill="1" applyAlignment="1">
      <alignment horizontal="left"/>
    </xf>
    <xf numFmtId="0" fontId="24" fillId="0" borderId="0" xfId="0" applyFont="1" applyFill="1" applyBorder="1" applyAlignment="1">
      <alignment horizontal="center"/>
    </xf>
    <xf numFmtId="0" fontId="24" fillId="0" borderId="0" xfId="0" applyNumberFormat="1" applyFont="1" applyFill="1" applyBorder="1" applyAlignment="1">
      <alignment horizontal="center"/>
    </xf>
    <xf numFmtId="0" fontId="24" fillId="0" borderId="0" xfId="0" applyFont="1" applyFill="1" applyAlignment="1">
      <alignment horizontal="center"/>
    </xf>
    <xf numFmtId="0" fontId="24" fillId="0" borderId="11" xfId="0" applyFont="1" applyFill="1" applyBorder="1" applyAlignment="1">
      <alignment horizontal="left" vertical="top" wrapText="1" indent="2"/>
    </xf>
    <xf numFmtId="41" fontId="24" fillId="0" borderId="47" xfId="42" applyNumberFormat="1" applyFont="1" applyFill="1" applyBorder="1" applyAlignment="1">
      <alignment vertical="top" wrapText="1"/>
    </xf>
    <xf numFmtId="41" fontId="24" fillId="0" borderId="17" xfId="42" applyNumberFormat="1" applyFont="1" applyFill="1" applyBorder="1" applyAlignment="1">
      <alignment vertical="top" wrapText="1"/>
    </xf>
    <xf numFmtId="41" fontId="24" fillId="0" borderId="26" xfId="42" applyNumberFormat="1" applyFont="1" applyFill="1" applyBorder="1" applyAlignment="1">
      <alignment vertical="top" wrapText="1"/>
    </xf>
    <xf numFmtId="0" fontId="6" fillId="0" borderId="0" xfId="0" applyNumberFormat="1" applyFont="1" applyFill="1" applyAlignment="1">
      <alignment/>
    </xf>
    <xf numFmtId="0" fontId="7" fillId="0" borderId="19" xfId="42" applyNumberFormat="1" applyFont="1" applyBorder="1" applyAlignment="1">
      <alignment horizontal="right" vertical="center"/>
    </xf>
    <xf numFmtId="43" fontId="7" fillId="0" borderId="26" xfId="42" applyFont="1" applyBorder="1" applyAlignment="1">
      <alignment horizontal="right"/>
    </xf>
    <xf numFmtId="181" fontId="7" fillId="0" borderId="48" xfId="42" applyNumberFormat="1" applyFont="1" applyFill="1" applyBorder="1" applyAlignment="1">
      <alignment horizontal="center"/>
    </xf>
    <xf numFmtId="181" fontId="7" fillId="0" borderId="35" xfId="42" applyNumberFormat="1" applyFont="1" applyFill="1" applyBorder="1" applyAlignment="1">
      <alignment horizontal="center"/>
    </xf>
    <xf numFmtId="0" fontId="7" fillId="0" borderId="0" xfId="0" applyFont="1" applyBorder="1" applyAlignment="1">
      <alignment horizontal="center" vertical="center" wrapText="1"/>
    </xf>
    <xf numFmtId="181" fontId="6" fillId="0" borderId="12" xfId="42" applyNumberFormat="1" applyFont="1" applyFill="1" applyBorder="1" applyAlignment="1">
      <alignment horizontal="center"/>
    </xf>
    <xf numFmtId="181" fontId="52" fillId="0" borderId="0" xfId="0" applyNumberFormat="1" applyFont="1" applyFill="1" applyAlignment="1">
      <alignment horizontal="center" vertical="center"/>
    </xf>
    <xf numFmtId="0" fontId="21" fillId="0" borderId="0" xfId="0" applyFont="1" applyFill="1" applyAlignment="1">
      <alignment horizontal="left" vertical="center"/>
    </xf>
    <xf numFmtId="181" fontId="2" fillId="0" borderId="0" xfId="0" applyNumberFormat="1"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2" fillId="0" borderId="0" xfId="0" applyFont="1" applyFill="1" applyAlignment="1">
      <alignment vertical="center"/>
    </xf>
    <xf numFmtId="181" fontId="7" fillId="0" borderId="0" xfId="0" applyNumberFormat="1" applyFont="1" applyFill="1" applyAlignment="1">
      <alignment horizontal="center" vertical="center"/>
    </xf>
    <xf numFmtId="181" fontId="7" fillId="0" borderId="10" xfId="42" applyNumberFormat="1" applyFont="1" applyFill="1" applyBorder="1" applyAlignment="1">
      <alignment horizontal="center"/>
    </xf>
    <xf numFmtId="181" fontId="7" fillId="0" borderId="12" xfId="42" applyNumberFormat="1" applyFont="1" applyFill="1" applyBorder="1" applyAlignment="1">
      <alignment horizontal="center"/>
    </xf>
    <xf numFmtId="181" fontId="6" fillId="0" borderId="10" xfId="42" applyNumberFormat="1" applyFont="1" applyFill="1" applyBorder="1" applyAlignment="1">
      <alignment horizontal="center"/>
    </xf>
    <xf numFmtId="0" fontId="6" fillId="0" borderId="0" xfId="0" applyFont="1" applyFill="1" applyBorder="1" applyAlignment="1">
      <alignment horizontal="left" vertical="center"/>
    </xf>
    <xf numFmtId="43" fontId="7" fillId="0" borderId="11" xfId="44" applyFont="1" applyFill="1" applyBorder="1" applyAlignment="1">
      <alignment horizontal="right" vertical="center" wrapText="1"/>
    </xf>
    <xf numFmtId="43" fontId="7" fillId="0" borderId="17" xfId="42" applyFont="1" applyFill="1" applyBorder="1" applyAlignment="1">
      <alignment horizontal="right" vertical="center" wrapText="1"/>
    </xf>
    <xf numFmtId="43" fontId="7" fillId="0" borderId="17" xfId="44" applyFont="1" applyFill="1" applyBorder="1" applyAlignment="1">
      <alignment horizontal="right" vertical="center" wrapText="1"/>
    </xf>
    <xf numFmtId="0" fontId="6" fillId="0" borderId="10" xfId="0" applyFont="1" applyFill="1" applyBorder="1" applyAlignment="1">
      <alignment horizontal="left" vertical="center" wrapText="1"/>
    </xf>
    <xf numFmtId="181" fontId="6" fillId="0" borderId="24" xfId="44" applyNumberFormat="1" applyFont="1" applyFill="1" applyBorder="1" applyAlignment="1">
      <alignment horizontal="left" vertical="center" wrapText="1"/>
    </xf>
    <xf numFmtId="181" fontId="6" fillId="0" borderId="49" xfId="44" applyNumberFormat="1" applyFont="1" applyFill="1" applyBorder="1" applyAlignment="1">
      <alignment horizontal="left" vertical="center" wrapText="1"/>
    </xf>
    <xf numFmtId="0" fontId="7" fillId="0" borderId="21" xfId="44" applyNumberFormat="1" applyFont="1" applyFill="1" applyBorder="1" applyAlignment="1">
      <alignment horizontal="right" vertical="center" wrapText="1"/>
    </xf>
    <xf numFmtId="0" fontId="7" fillId="0" borderId="16" xfId="42" applyNumberFormat="1" applyFont="1" applyFill="1" applyBorder="1" applyAlignment="1">
      <alignment horizontal="right" vertical="center" wrapText="1"/>
    </xf>
    <xf numFmtId="0" fontId="7" fillId="0" borderId="16" xfId="44" applyNumberFormat="1" applyFont="1" applyFill="1" applyBorder="1" applyAlignment="1">
      <alignment horizontal="right" vertical="center" wrapText="1"/>
    </xf>
    <xf numFmtId="181" fontId="13" fillId="0" borderId="0" xfId="60" applyNumberFormat="1" applyFont="1" applyFill="1" applyAlignment="1">
      <alignment/>
    </xf>
    <xf numFmtId="181" fontId="2" fillId="0" borderId="0" xfId="0" applyNumberFormat="1" applyFont="1" applyFill="1" applyAlignment="1">
      <alignment vertical="center"/>
    </xf>
    <xf numFmtId="181" fontId="6" fillId="0" borderId="32" xfId="42" applyNumberFormat="1" applyFont="1" applyFill="1" applyBorder="1" applyAlignment="1">
      <alignment vertical="center" wrapText="1"/>
    </xf>
    <xf numFmtId="181" fontId="6" fillId="0" borderId="16" xfId="42" applyNumberFormat="1" applyFont="1" applyFill="1" applyBorder="1" applyAlignment="1">
      <alignment vertical="center" wrapText="1"/>
    </xf>
    <xf numFmtId="181" fontId="6" fillId="0" borderId="33" xfId="42" applyNumberFormat="1" applyFont="1" applyFill="1" applyBorder="1" applyAlignment="1">
      <alignment vertical="center" wrapText="1"/>
    </xf>
    <xf numFmtId="181" fontId="6" fillId="0" borderId="15" xfId="42" applyNumberFormat="1" applyFont="1" applyFill="1" applyBorder="1" applyAlignment="1">
      <alignment vertical="center" wrapText="1"/>
    </xf>
    <xf numFmtId="181" fontId="6" fillId="0" borderId="50" xfId="44" applyNumberFormat="1" applyFont="1" applyFill="1" applyBorder="1" applyAlignment="1">
      <alignment horizontal="left" vertical="center" wrapText="1"/>
    </xf>
    <xf numFmtId="43" fontId="6" fillId="0" borderId="10" xfId="0" applyNumberFormat="1" applyFont="1" applyFill="1" applyBorder="1" applyAlignment="1">
      <alignment vertical="center"/>
    </xf>
    <xf numFmtId="0" fontId="7" fillId="0" borderId="0" xfId="0" applyNumberFormat="1" applyFont="1" applyFill="1" applyAlignment="1">
      <alignment horizontal="center" vertical="center"/>
    </xf>
    <xf numFmtId="0" fontId="6" fillId="0" borderId="0" xfId="0" applyFont="1" applyFill="1" applyAlignment="1">
      <alignment vertical="center"/>
    </xf>
    <xf numFmtId="0" fontId="7" fillId="0" borderId="0" xfId="0" applyNumberFormat="1" applyFont="1" applyFill="1" applyBorder="1" applyAlignment="1">
      <alignment horizontal="center" vertical="center" wrapText="1"/>
    </xf>
    <xf numFmtId="0" fontId="6" fillId="0" borderId="0" xfId="0" applyFont="1" applyFill="1" applyAlignment="1">
      <alignment vertical="center" wrapText="1"/>
    </xf>
    <xf numFmtId="9" fontId="7" fillId="24" borderId="20" xfId="60" applyFont="1" applyFill="1" applyBorder="1" applyAlignment="1">
      <alignment horizontal="right"/>
    </xf>
    <xf numFmtId="43" fontId="6" fillId="0" borderId="51" xfId="0" applyNumberFormat="1" applyFont="1" applyFill="1" applyBorder="1" applyAlignment="1">
      <alignment horizontal="left" vertical="center" wrapText="1"/>
    </xf>
    <xf numFmtId="43" fontId="7" fillId="0" borderId="20" xfId="42" applyFont="1" applyFill="1" applyBorder="1" applyAlignment="1">
      <alignment wrapText="1"/>
    </xf>
    <xf numFmtId="43" fontId="7" fillId="0" borderId="20" xfId="42" applyFont="1" applyFill="1" applyBorder="1" applyAlignment="1">
      <alignment/>
    </xf>
    <xf numFmtId="181" fontId="7" fillId="0" borderId="12" xfId="42" applyNumberFormat="1" applyFont="1" applyFill="1" applyBorder="1" applyAlignment="1">
      <alignment horizontal="right"/>
    </xf>
    <xf numFmtId="0" fontId="6" fillId="0" borderId="0" xfId="0" applyFont="1" applyFill="1" applyAlignment="1">
      <alignment wrapText="1"/>
    </xf>
    <xf numFmtId="43" fontId="6" fillId="24" borderId="21" xfId="42" applyFont="1" applyFill="1" applyBorder="1" applyAlignment="1">
      <alignment horizontal="center"/>
    </xf>
    <xf numFmtId="43" fontId="6" fillId="24" borderId="10" xfId="42" applyFont="1" applyFill="1" applyBorder="1" applyAlignment="1">
      <alignment horizontal="center"/>
    </xf>
    <xf numFmtId="43" fontId="6" fillId="24" borderId="48" xfId="42" applyFont="1" applyFill="1" applyBorder="1" applyAlignment="1">
      <alignment horizontal="center"/>
    </xf>
    <xf numFmtId="0" fontId="3"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left"/>
    </xf>
    <xf numFmtId="39" fontId="6" fillId="24" borderId="0" xfId="42" applyNumberFormat="1" applyFont="1" applyFill="1" applyAlignment="1">
      <alignment wrapText="1"/>
    </xf>
    <xf numFmtId="39" fontId="0" fillId="0" borderId="0" xfId="42" applyNumberFormat="1" applyFont="1" applyAlignment="1">
      <alignment wrapText="1"/>
    </xf>
    <xf numFmtId="0" fontId="6" fillId="24" borderId="0" xfId="0" applyFont="1" applyFill="1" applyAlignment="1" quotePrefix="1">
      <alignment horizont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16" fontId="7" fillId="0" borderId="11" xfId="0" applyNumberFormat="1" applyFont="1" applyBorder="1" applyAlignment="1" quotePrefix="1">
      <alignment horizontal="center" vertical="center" wrapText="1"/>
    </xf>
    <xf numFmtId="0" fontId="7" fillId="0" borderId="13" xfId="0" applyFont="1" applyBorder="1" applyAlignment="1">
      <alignment horizontal="center" vertical="center" wrapText="1"/>
    </xf>
    <xf numFmtId="181" fontId="7" fillId="0" borderId="21" xfId="42" applyNumberFormat="1" applyFont="1" applyBorder="1" applyAlignment="1">
      <alignment horizontal="center" vertical="center" wrapText="1"/>
    </xf>
    <xf numFmtId="181" fontId="7" fillId="0" borderId="14" xfId="42" applyNumberFormat="1" applyFont="1" applyBorder="1" applyAlignment="1">
      <alignment horizontal="center" vertical="center" wrapText="1"/>
    </xf>
    <xf numFmtId="43" fontId="7" fillId="0" borderId="19" xfId="42" applyFont="1" applyBorder="1" applyAlignment="1">
      <alignment horizontal="center"/>
    </xf>
    <xf numFmtId="43" fontId="7" fillId="0" borderId="20" xfId="42" applyFont="1" applyBorder="1" applyAlignment="1">
      <alignment horizontal="center"/>
    </xf>
    <xf numFmtId="43" fontId="7" fillId="0" borderId="26" xfId="42" applyFont="1" applyBorder="1" applyAlignment="1">
      <alignment horizontal="center"/>
    </xf>
    <xf numFmtId="43" fontId="3" fillId="0" borderId="0" xfId="42" applyFont="1" applyAlignment="1">
      <alignment horizontal="center"/>
    </xf>
    <xf numFmtId="181" fontId="6" fillId="0" borderId="52" xfId="42" applyNumberFormat="1" applyFont="1" applyFill="1" applyBorder="1" applyAlignment="1">
      <alignment horizontal="center"/>
    </xf>
    <xf numFmtId="181" fontId="6" fillId="0" borderId="40" xfId="42" applyNumberFormat="1" applyFont="1" applyFill="1" applyBorder="1" applyAlignment="1">
      <alignment horizontal="center"/>
    </xf>
    <xf numFmtId="181" fontId="7" fillId="0" borderId="48" xfId="42" applyNumberFormat="1" applyFont="1" applyFill="1" applyBorder="1" applyAlignment="1">
      <alignment/>
    </xf>
    <xf numFmtId="181" fontId="7" fillId="0" borderId="35" xfId="42" applyNumberFormat="1" applyFont="1" applyFill="1" applyBorder="1" applyAlignment="1">
      <alignment/>
    </xf>
    <xf numFmtId="181" fontId="6" fillId="0" borderId="10" xfId="42" applyNumberFormat="1" applyFont="1" applyFill="1" applyBorder="1" applyAlignment="1">
      <alignment horizontal="right"/>
    </xf>
    <xf numFmtId="181" fontId="6" fillId="0" borderId="12" xfId="42" applyNumberFormat="1" applyFont="1" applyFill="1" applyBorder="1" applyAlignment="1">
      <alignment horizontal="right"/>
    </xf>
    <xf numFmtId="0" fontId="7" fillId="0" borderId="21"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14" xfId="0" applyFont="1" applyBorder="1" applyAlignment="1">
      <alignment horizontal="center" vertical="center" wrapText="1"/>
    </xf>
    <xf numFmtId="43" fontId="6" fillId="24" borderId="0" xfId="42" applyFont="1" applyFill="1" applyAlignment="1">
      <alignment wrapText="1"/>
    </xf>
    <xf numFmtId="43" fontId="0" fillId="0" borderId="0" xfId="42" applyFont="1" applyAlignment="1">
      <alignment wrapText="1"/>
    </xf>
    <xf numFmtId="181" fontId="6" fillId="0" borderId="11" xfId="42" applyNumberFormat="1" applyFont="1" applyFill="1" applyBorder="1" applyAlignment="1">
      <alignment horizontal="center"/>
    </xf>
    <xf numFmtId="181" fontId="6" fillId="0" borderId="13" xfId="42" applyNumberFormat="1" applyFont="1" applyFill="1" applyBorder="1" applyAlignment="1">
      <alignment horizontal="center"/>
    </xf>
    <xf numFmtId="43" fontId="4" fillId="0" borderId="0" xfId="42" applyFont="1" applyFill="1" applyAlignment="1">
      <alignment horizontal="left"/>
    </xf>
    <xf numFmtId="181" fontId="6" fillId="0" borderId="21" xfId="42" applyNumberFormat="1" applyFont="1" applyFill="1" applyBorder="1" applyAlignment="1">
      <alignment horizontal="center"/>
    </xf>
    <xf numFmtId="181" fontId="6" fillId="0" borderId="14" xfId="42" applyNumberFormat="1" applyFont="1" applyFill="1" applyBorder="1" applyAlignment="1">
      <alignment horizontal="center"/>
    </xf>
    <xf numFmtId="43" fontId="4" fillId="0" borderId="0" xfId="42" applyFont="1" applyAlignment="1">
      <alignment horizontal="left"/>
    </xf>
    <xf numFmtId="0" fontId="6" fillId="0" borderId="19" xfId="0" applyFont="1" applyBorder="1" applyAlignment="1">
      <alignment horizontal="center"/>
    </xf>
    <xf numFmtId="0" fontId="6" fillId="0" borderId="20" xfId="0" applyFont="1" applyBorder="1" applyAlignment="1">
      <alignment horizontal="center"/>
    </xf>
    <xf numFmtId="0" fontId="6" fillId="0" borderId="26" xfId="0" applyFont="1" applyBorder="1" applyAlignment="1">
      <alignment horizontal="center"/>
    </xf>
    <xf numFmtId="43" fontId="7" fillId="0" borderId="11" xfId="42" applyFont="1" applyBorder="1" applyAlignment="1">
      <alignment horizontal="right"/>
    </xf>
    <xf numFmtId="43" fontId="7" fillId="0" borderId="13" xfId="42" applyFont="1" applyBorder="1" applyAlignment="1">
      <alignment horizontal="right"/>
    </xf>
    <xf numFmtId="195" fontId="7" fillId="0" borderId="21" xfId="42" applyNumberFormat="1" applyFont="1" applyBorder="1" applyAlignment="1">
      <alignment horizontal="right"/>
    </xf>
    <xf numFmtId="195" fontId="7" fillId="0" borderId="14" xfId="42" applyNumberFormat="1" applyFont="1" applyBorder="1" applyAlignment="1">
      <alignment horizontal="right"/>
    </xf>
    <xf numFmtId="0" fontId="2" fillId="0" borderId="0" xfId="0" applyFont="1" applyFill="1" applyAlignment="1">
      <alignment horizontal="center"/>
    </xf>
    <xf numFmtId="16" fontId="7" fillId="0" borderId="28" xfId="0" applyNumberFormat="1" applyFont="1" applyBorder="1" applyAlignment="1" quotePrefix="1">
      <alignment horizontal="center" vertical="center" wrapText="1"/>
    </xf>
    <xf numFmtId="16" fontId="7" fillId="0" borderId="13" xfId="0" applyNumberFormat="1" applyFont="1" applyBorder="1" applyAlignment="1" quotePrefix="1">
      <alignment horizontal="center" vertical="center" wrapText="1"/>
    </xf>
    <xf numFmtId="43" fontId="4" fillId="0" borderId="0" xfId="42" applyFont="1" applyBorder="1" applyAlignment="1">
      <alignment horizontal="left"/>
    </xf>
    <xf numFmtId="0" fontId="7" fillId="0" borderId="21" xfId="0" applyFont="1" applyBorder="1" applyAlignment="1">
      <alignment horizontal="left"/>
    </xf>
    <xf numFmtId="0" fontId="7" fillId="0" borderId="46" xfId="0" applyFont="1" applyBorder="1" applyAlignment="1">
      <alignment horizontal="left"/>
    </xf>
    <xf numFmtId="0" fontId="7" fillId="0" borderId="10" xfId="0" applyFont="1" applyBorder="1" applyAlignment="1">
      <alignment horizontal="left"/>
    </xf>
    <xf numFmtId="0" fontId="7" fillId="0" borderId="0" xfId="0" applyFont="1" applyBorder="1" applyAlignment="1">
      <alignment horizontal="left"/>
    </xf>
    <xf numFmtId="0" fontId="7" fillId="0" borderId="48" xfId="0" applyFont="1" applyBorder="1" applyAlignment="1">
      <alignment horizontal="left"/>
    </xf>
    <xf numFmtId="0" fontId="7" fillId="0" borderId="44" xfId="0" applyFont="1" applyBorder="1" applyAlignment="1">
      <alignment horizontal="left"/>
    </xf>
    <xf numFmtId="43" fontId="4" fillId="0" borderId="0" xfId="42" applyFont="1" applyFill="1" applyBorder="1" applyAlignment="1">
      <alignment horizontal="left"/>
    </xf>
    <xf numFmtId="0" fontId="7" fillId="0" borderId="25" xfId="0" applyFont="1" applyBorder="1" applyAlignment="1">
      <alignment horizontal="center" vertical="center" wrapText="1"/>
    </xf>
    <xf numFmtId="169" fontId="7" fillId="24" borderId="19" xfId="0" applyNumberFormat="1" applyFont="1" applyFill="1" applyBorder="1" applyAlignment="1">
      <alignment horizontal="right" vertical="center" wrapText="1"/>
    </xf>
    <xf numFmtId="169" fontId="7" fillId="24" borderId="20" xfId="0" applyNumberFormat="1" applyFont="1" applyFill="1" applyBorder="1" applyAlignment="1">
      <alignment horizontal="right" vertical="center" wrapText="1"/>
    </xf>
    <xf numFmtId="181" fontId="7" fillId="0" borderId="25" xfId="42" applyNumberFormat="1" applyFont="1" applyBorder="1" applyAlignment="1">
      <alignment horizontal="center" vertical="center"/>
    </xf>
    <xf numFmtId="0" fontId="6" fillId="0" borderId="0" xfId="0" applyFont="1" applyFill="1" applyAlignment="1">
      <alignment horizontal="left" wrapText="1"/>
    </xf>
    <xf numFmtId="43" fontId="7" fillId="24" borderId="10" xfId="42" applyFont="1" applyFill="1" applyBorder="1" applyAlignment="1">
      <alignment horizontal="left" wrapText="1"/>
    </xf>
    <xf numFmtId="43" fontId="7" fillId="24" borderId="0" xfId="42" applyFont="1" applyFill="1" applyBorder="1" applyAlignment="1">
      <alignment horizontal="left" wrapText="1"/>
    </xf>
    <xf numFmtId="43" fontId="7" fillId="24" borderId="48" xfId="42" applyFont="1" applyFill="1" applyBorder="1" applyAlignment="1">
      <alignment horizontal="left" wrapText="1"/>
    </xf>
    <xf numFmtId="43" fontId="7" fillId="24" borderId="44" xfId="42" applyFont="1" applyFill="1" applyBorder="1" applyAlignment="1">
      <alignment horizontal="left" wrapText="1"/>
    </xf>
    <xf numFmtId="0" fontId="7" fillId="0" borderId="0" xfId="0" applyNumberFormat="1" applyFont="1" applyFill="1" applyAlignment="1">
      <alignment horizontal="center"/>
    </xf>
    <xf numFmtId="0" fontId="7" fillId="0" borderId="21" xfId="0" applyFont="1" applyFill="1" applyBorder="1" applyAlignment="1">
      <alignment horizontal="center" vertical="top" wrapText="1"/>
    </xf>
    <xf numFmtId="0" fontId="7" fillId="0" borderId="14" xfId="0" applyFont="1" applyFill="1" applyBorder="1" applyAlignment="1">
      <alignment horizontal="center" vertical="top" wrapText="1"/>
    </xf>
    <xf numFmtId="0" fontId="6" fillId="0" borderId="2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7" fillId="0" borderId="11" xfId="0" applyFont="1" applyFill="1" applyBorder="1" applyAlignment="1">
      <alignment horizontal="center" vertical="top" wrapText="1"/>
    </xf>
    <xf numFmtId="0" fontId="7" fillId="0" borderId="13" xfId="0" applyFont="1" applyFill="1" applyBorder="1" applyAlignment="1">
      <alignment horizontal="center" vertical="top" wrapText="1"/>
    </xf>
    <xf numFmtId="0" fontId="6" fillId="0" borderId="14" xfId="0" applyFont="1" applyFill="1" applyBorder="1" applyAlignment="1">
      <alignment horizontal="center" wrapText="1"/>
    </xf>
    <xf numFmtId="0" fontId="6" fillId="0" borderId="13" xfId="0" applyFont="1" applyFill="1" applyBorder="1" applyAlignment="1">
      <alignment horizontal="center" wrapText="1"/>
    </xf>
    <xf numFmtId="0" fontId="6" fillId="0" borderId="2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16" fontId="7" fillId="0" borderId="11" xfId="0" applyNumberFormat="1" applyFont="1" applyFill="1" applyBorder="1" applyAlignment="1" quotePrefix="1">
      <alignment horizontal="center" vertical="center" wrapText="1"/>
    </xf>
    <xf numFmtId="16" fontId="7" fillId="0" borderId="13"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top" wrapText="1"/>
    </xf>
    <xf numFmtId="0" fontId="7" fillId="0" borderId="0" xfId="0" applyFont="1" applyFill="1" applyAlignment="1">
      <alignment horizontal="left"/>
    </xf>
    <xf numFmtId="0" fontId="7" fillId="0" borderId="10" xfId="0" applyFont="1" applyFill="1" applyBorder="1" applyAlignment="1">
      <alignment horizontal="center" vertical="top" wrapText="1"/>
    </xf>
    <xf numFmtId="0" fontId="6" fillId="0" borderId="12" xfId="0" applyFont="1" applyFill="1" applyBorder="1" applyAlignment="1">
      <alignment horizontal="center" vertical="top" wrapText="1"/>
    </xf>
    <xf numFmtId="16" fontId="7" fillId="0" borderId="28" xfId="0" applyNumberFormat="1" applyFont="1" applyFill="1" applyBorder="1" applyAlignment="1">
      <alignment horizontal="center" vertical="top" wrapText="1"/>
    </xf>
    <xf numFmtId="16" fontId="7" fillId="0" borderId="13" xfId="0" applyNumberFormat="1" applyFont="1" applyFill="1" applyBorder="1" applyAlignment="1">
      <alignment horizontal="center" vertical="top" wrapText="1"/>
    </xf>
    <xf numFmtId="0" fontId="6" fillId="0" borderId="12" xfId="0" applyFont="1" applyFill="1" applyBorder="1" applyAlignment="1">
      <alignment horizontal="center" wrapText="1"/>
    </xf>
    <xf numFmtId="16" fontId="7" fillId="0" borderId="11" xfId="0" applyNumberFormat="1"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27" xfId="0" applyFont="1" applyFill="1" applyBorder="1" applyAlignment="1">
      <alignment horizontal="center" vertical="top" wrapText="1"/>
    </xf>
    <xf numFmtId="190" fontId="7" fillId="0" borderId="28" xfId="0" applyNumberFormat="1" applyFont="1" applyFill="1" applyBorder="1" applyAlignment="1">
      <alignment horizontal="center" vertical="top" wrapText="1"/>
    </xf>
    <xf numFmtId="190" fontId="7" fillId="0" borderId="13" xfId="0" applyNumberFormat="1" applyFont="1" applyFill="1" applyBorder="1" applyAlignment="1">
      <alignment horizontal="center" vertical="top" wrapText="1"/>
    </xf>
    <xf numFmtId="0" fontId="7" fillId="0" borderId="46" xfId="0" applyFont="1" applyFill="1" applyBorder="1" applyAlignment="1">
      <alignment horizontal="center" vertical="top" wrapText="1"/>
    </xf>
    <xf numFmtId="190" fontId="7" fillId="0" borderId="10" xfId="0" applyNumberFormat="1"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2162175</xdr:colOff>
      <xdr:row>3</xdr:row>
      <xdr:rowOff>171450</xdr:rowOff>
    </xdr:to>
    <xdr:pic>
      <xdr:nvPicPr>
        <xdr:cNvPr id="1" name="Picture 3" descr="hvdlogo"/>
        <xdr:cNvPicPr preferRelativeResize="1">
          <a:picLocks noChangeAspect="1"/>
        </xdr:cNvPicPr>
      </xdr:nvPicPr>
      <xdr:blipFill>
        <a:blip r:embed="rId1"/>
        <a:stretch>
          <a:fillRect/>
        </a:stretch>
      </xdr:blipFill>
      <xdr:spPr>
        <a:xfrm>
          <a:off x="47625" y="47625"/>
          <a:ext cx="21145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5</xdr:col>
      <xdr:colOff>0</xdr:colOff>
      <xdr:row>0</xdr:row>
      <xdr:rowOff>0</xdr:rowOff>
    </xdr:to>
    <xdr:sp>
      <xdr:nvSpPr>
        <xdr:cNvPr id="1" name="Text Box 1"/>
        <xdr:cNvSpPr txBox="1">
          <a:spLocks noChangeArrowheads="1"/>
        </xdr:cNvSpPr>
      </xdr:nvSpPr>
      <xdr:spPr>
        <a:xfrm>
          <a:off x="5629275" y="0"/>
          <a:ext cx="11144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000000"/>
              </a:solidFill>
              <a:latin typeface="Times New Roman"/>
              <a:ea typeface="Times New Roman"/>
              <a:cs typeface="Times New Roman"/>
            </a:rPr>
            <a:t>DRAFT</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For Discussion Purposes</a:t>
          </a:r>
        </a:p>
      </xdr:txBody>
    </xdr:sp>
    <xdr:clientData/>
  </xdr:twoCellAnchor>
  <xdr:twoCellAnchor>
    <xdr:from>
      <xdr:col>0</xdr:col>
      <xdr:colOff>47625</xdr:colOff>
      <xdr:row>0</xdr:row>
      <xdr:rowOff>47625</xdr:rowOff>
    </xdr:from>
    <xdr:to>
      <xdr:col>0</xdr:col>
      <xdr:colOff>2181225</xdr:colOff>
      <xdr:row>3</xdr:row>
      <xdr:rowOff>180975</xdr:rowOff>
    </xdr:to>
    <xdr:pic>
      <xdr:nvPicPr>
        <xdr:cNvPr id="2" name="Picture 4" descr="hvdlogo"/>
        <xdr:cNvPicPr preferRelativeResize="1">
          <a:picLocks noChangeAspect="1"/>
        </xdr:cNvPicPr>
      </xdr:nvPicPr>
      <xdr:blipFill>
        <a:blip r:embed="rId1"/>
        <a:stretch>
          <a:fillRect/>
        </a:stretch>
      </xdr:blipFill>
      <xdr:spPr>
        <a:xfrm>
          <a:off x="47625" y="47625"/>
          <a:ext cx="21336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2047875</xdr:colOff>
      <xdr:row>3</xdr:row>
      <xdr:rowOff>133350</xdr:rowOff>
    </xdr:to>
    <xdr:pic>
      <xdr:nvPicPr>
        <xdr:cNvPr id="1" name="Picture 4" descr="hvdlogo"/>
        <xdr:cNvPicPr preferRelativeResize="1">
          <a:picLocks noChangeAspect="1"/>
        </xdr:cNvPicPr>
      </xdr:nvPicPr>
      <xdr:blipFill>
        <a:blip r:embed="rId1"/>
        <a:stretch>
          <a:fillRect/>
        </a:stretch>
      </xdr:blipFill>
      <xdr:spPr>
        <a:xfrm>
          <a:off x="47625" y="47625"/>
          <a:ext cx="20002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2143125</xdr:colOff>
      <xdr:row>4</xdr:row>
      <xdr:rowOff>9525</xdr:rowOff>
    </xdr:to>
    <xdr:pic>
      <xdr:nvPicPr>
        <xdr:cNvPr id="1" name="Picture 4" descr="hvdlogo"/>
        <xdr:cNvPicPr preferRelativeResize="1">
          <a:picLocks noChangeAspect="1"/>
        </xdr:cNvPicPr>
      </xdr:nvPicPr>
      <xdr:blipFill>
        <a:blip r:embed="rId1"/>
        <a:stretch>
          <a:fillRect/>
        </a:stretch>
      </xdr:blipFill>
      <xdr:spPr>
        <a:xfrm>
          <a:off x="47625" y="47625"/>
          <a:ext cx="225742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1771650</xdr:colOff>
      <xdr:row>3</xdr:row>
      <xdr:rowOff>123825</xdr:rowOff>
    </xdr:to>
    <xdr:pic>
      <xdr:nvPicPr>
        <xdr:cNvPr id="1" name="Picture 2" descr="hvdlogo"/>
        <xdr:cNvPicPr preferRelativeResize="1">
          <a:picLocks noChangeAspect="1"/>
        </xdr:cNvPicPr>
      </xdr:nvPicPr>
      <xdr:blipFill>
        <a:blip r:embed="rId1"/>
        <a:stretch>
          <a:fillRect/>
        </a:stretch>
      </xdr:blipFill>
      <xdr:spPr>
        <a:xfrm>
          <a:off x="47625" y="47625"/>
          <a:ext cx="2028825"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1771650</xdr:colOff>
      <xdr:row>4</xdr:row>
      <xdr:rowOff>0</xdr:rowOff>
    </xdr:to>
    <xdr:pic>
      <xdr:nvPicPr>
        <xdr:cNvPr id="1" name="Picture 2" descr="hvdlogo"/>
        <xdr:cNvPicPr preferRelativeResize="1">
          <a:picLocks noChangeAspect="1"/>
        </xdr:cNvPicPr>
      </xdr:nvPicPr>
      <xdr:blipFill>
        <a:blip r:embed="rId1"/>
        <a:stretch>
          <a:fillRect/>
        </a:stretch>
      </xdr:blipFill>
      <xdr:spPr>
        <a:xfrm>
          <a:off x="47625" y="47625"/>
          <a:ext cx="203835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trol\Consolidation\2007\Qrtly%20announcements\2008%20Q3\Hovid%20Bhd%20Q3%202008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trol\Consolidation\2008\Grp%20Conso%20files%200809\Hovid%20Grp%20Consol_03-2009%20Qtr%203_27Apr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ntrol\Consolidation\2007\grp0708\Hovid%20Grp%20Consol_Q3%202008_0804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ntrol\Consolidation\2008\Qtrly%20Announcements\HV%20Grp%20Q2_2009\Hovid%20Bhd%20Q2%202009Fin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ontrol\Consolidation\2008\Conso%20source%20info\Carotech\CaroBhd%20Reporting%202009-03%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SE"/>
      <sheetName val="CFS"/>
      <sheetName val="Notes"/>
    </sheetNames>
    <sheetDataSet>
      <sheetData sheetId="1">
        <row r="14">
          <cell r="B14">
            <v>52991</v>
          </cell>
          <cell r="D14">
            <v>149791</v>
          </cell>
        </row>
        <row r="15">
          <cell r="B15">
            <v>5616</v>
          </cell>
          <cell r="D15">
            <v>11028</v>
          </cell>
        </row>
        <row r="16">
          <cell r="B16">
            <v>-49290</v>
          </cell>
          <cell r="D16">
            <v>-129747</v>
          </cell>
        </row>
        <row r="17">
          <cell r="B17">
            <v>-3205</v>
          </cell>
          <cell r="D17">
            <v>-9444</v>
          </cell>
        </row>
        <row r="19">
          <cell r="B19">
            <v>-1640</v>
          </cell>
          <cell r="D19">
            <v>-4664</v>
          </cell>
        </row>
        <row r="21">
          <cell r="B21">
            <v>-1285</v>
          </cell>
          <cell r="D21">
            <v>-3777</v>
          </cell>
        </row>
        <row r="25">
          <cell r="B25">
            <v>2493</v>
          </cell>
          <cell r="D25">
            <v>10929.805</v>
          </cell>
        </row>
        <row r="26">
          <cell r="B26">
            <v>694</v>
          </cell>
          <cell r="D26">
            <v>2257</v>
          </cell>
        </row>
      </sheetData>
      <sheetData sheetId="3">
        <row r="14">
          <cell r="C14">
            <v>2384.689971135988</v>
          </cell>
        </row>
        <row r="16">
          <cell r="C16">
            <v>-163607.20506</v>
          </cell>
        </row>
        <row r="18">
          <cell r="C18">
            <v>138375.55433000004</v>
          </cell>
        </row>
        <row r="22">
          <cell r="C22">
            <v>20791.459983631998</v>
          </cell>
        </row>
        <row r="30">
          <cell r="C30">
            <v>13082</v>
          </cell>
        </row>
        <row r="32">
          <cell r="C32">
            <v>-15138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SM"/>
      <sheetName val="Rptg to Mgmt"/>
      <sheetName val="PL at a glance"/>
      <sheetName val="PLgroup"/>
      <sheetName val="qtr PLgroup"/>
      <sheetName val="BSgroup (Qtr)"/>
      <sheetName val="CFgroup (Qtr)"/>
      <sheetName val="URP"/>
      <sheetName val="adj"/>
      <sheetName val="Investmt in subsi &amp; MI"/>
      <sheetName val="Forex rates"/>
      <sheetName val="Notes"/>
      <sheetName val="SEgroup"/>
      <sheetName val="PPE Summ-2008"/>
      <sheetName val="PPE-2008"/>
      <sheetName val="MI on dilution_Info"/>
      <sheetName val="PPE HI_2008"/>
      <sheetName val="PPE HI_2007"/>
      <sheetName val="1. HInc"/>
      <sheetName val="2. HNutri"/>
      <sheetName val="3.HMktg"/>
      <sheetName val="4. Javid"/>
      <sheetName val="5. Caro"/>
      <sheetName val="6. HPharmacy"/>
      <sheetName val="7. HYH (S)"/>
      <sheetName val="8. H LifeSC"/>
      <sheetName val="9.HIL"/>
      <sheetName val="10.HResearch"/>
      <sheetName val="11.Biodeal"/>
      <sheetName val="12.Best Prac Int"/>
    </sheetNames>
    <sheetDataSet>
      <sheetData sheetId="3">
        <row r="8">
          <cell r="S8">
            <v>168201</v>
          </cell>
          <cell r="T8">
            <v>79210532.06961691</v>
          </cell>
          <cell r="U8">
            <v>88990109.97</v>
          </cell>
        </row>
        <row r="10">
          <cell r="S10">
            <v>94</v>
          </cell>
        </row>
        <row r="23">
          <cell r="S23">
            <v>-16626</v>
          </cell>
        </row>
        <row r="25">
          <cell r="S25">
            <v>-389</v>
          </cell>
        </row>
        <row r="27">
          <cell r="S27">
            <v>-111</v>
          </cell>
        </row>
        <row r="49">
          <cell r="S49">
            <v>-8532</v>
          </cell>
        </row>
        <row r="55">
          <cell r="S55">
            <v>0</v>
          </cell>
        </row>
        <row r="57">
          <cell r="S57">
            <v>-9316</v>
          </cell>
          <cell r="T57">
            <v>9999051.168421242</v>
          </cell>
          <cell r="U57">
            <v>-19315145.259971824</v>
          </cell>
        </row>
        <row r="59">
          <cell r="S59">
            <v>2531</v>
          </cell>
        </row>
        <row r="61">
          <cell r="T61">
            <v>7945459.911490689</v>
          </cell>
          <cell r="U61">
            <v>-14730224.999971824</v>
          </cell>
        </row>
        <row r="63">
          <cell r="S63">
            <v>5636</v>
          </cell>
        </row>
        <row r="65">
          <cell r="S65">
            <v>-1149</v>
          </cell>
        </row>
      </sheetData>
      <sheetData sheetId="4">
        <row r="8">
          <cell r="S8">
            <v>80143</v>
          </cell>
          <cell r="T8">
            <v>27470683.83719501</v>
          </cell>
          <cell r="U8">
            <v>52672188.56</v>
          </cell>
        </row>
        <row r="10">
          <cell r="S10">
            <v>121</v>
          </cell>
        </row>
        <row r="23">
          <cell r="S23">
            <v>-8158</v>
          </cell>
        </row>
        <row r="25">
          <cell r="S25">
            <v>-146</v>
          </cell>
        </row>
        <row r="27">
          <cell r="S27">
            <v>-39</v>
          </cell>
        </row>
        <row r="49">
          <cell r="S49">
            <v>-3598</v>
          </cell>
        </row>
        <row r="55">
          <cell r="S55">
            <v>0</v>
          </cell>
        </row>
        <row r="57">
          <cell r="S57">
            <v>1951</v>
          </cell>
          <cell r="T57">
            <v>5180356.84609394</v>
          </cell>
          <cell r="U57">
            <v>-3229789.116646845</v>
          </cell>
        </row>
        <row r="59">
          <cell r="S59">
            <v>3534</v>
          </cell>
        </row>
        <row r="61">
          <cell r="T61">
            <v>4205750.622160396</v>
          </cell>
          <cell r="U61">
            <v>1278932.8933531549</v>
          </cell>
        </row>
        <row r="63">
          <cell r="S63">
            <v>-746</v>
          </cell>
        </row>
        <row r="65">
          <cell r="S65">
            <v>4739</v>
          </cell>
        </row>
      </sheetData>
      <sheetData sheetId="5">
        <row r="8">
          <cell r="R8">
            <v>385324</v>
          </cell>
        </row>
        <row r="9">
          <cell r="R9">
            <v>17105</v>
          </cell>
        </row>
        <row r="11">
          <cell r="R11">
            <v>25347</v>
          </cell>
        </row>
        <row r="12">
          <cell r="R12">
            <v>12664</v>
          </cell>
        </row>
        <row r="13">
          <cell r="R13">
            <v>850</v>
          </cell>
        </row>
        <row r="15">
          <cell r="R15">
            <v>448</v>
          </cell>
        </row>
        <row r="16">
          <cell r="R16">
            <v>110</v>
          </cell>
        </row>
        <row r="17">
          <cell r="R17">
            <v>246</v>
          </cell>
        </row>
        <row r="20">
          <cell r="R20">
            <v>152183</v>
          </cell>
        </row>
        <row r="21">
          <cell r="R21">
            <v>44153</v>
          </cell>
        </row>
        <row r="22">
          <cell r="R22">
            <v>36348</v>
          </cell>
        </row>
        <row r="26">
          <cell r="R26">
            <v>0</v>
          </cell>
        </row>
        <row r="28">
          <cell r="R28">
            <v>13073</v>
          </cell>
        </row>
        <row r="31">
          <cell r="R31">
            <v>21316</v>
          </cell>
        </row>
        <row r="32">
          <cell r="R32">
            <v>42718</v>
          </cell>
        </row>
        <row r="36">
          <cell r="R36">
            <v>26147</v>
          </cell>
        </row>
        <row r="37">
          <cell r="R37">
            <v>178573</v>
          </cell>
        </row>
        <row r="38">
          <cell r="R38">
            <v>17937</v>
          </cell>
        </row>
        <row r="39">
          <cell r="R39">
            <v>3772</v>
          </cell>
        </row>
        <row r="40">
          <cell r="R40">
            <v>1630</v>
          </cell>
        </row>
        <row r="45">
          <cell r="R45">
            <v>14338</v>
          </cell>
        </row>
        <row r="46">
          <cell r="R46">
            <v>178691</v>
          </cell>
        </row>
        <row r="47">
          <cell r="R47">
            <v>7296</v>
          </cell>
        </row>
        <row r="48">
          <cell r="R48">
            <v>1193</v>
          </cell>
        </row>
        <row r="54">
          <cell r="R54">
            <v>76208</v>
          </cell>
        </row>
        <row r="55">
          <cell r="R55">
            <v>90</v>
          </cell>
        </row>
        <row r="56">
          <cell r="R56">
            <v>7014</v>
          </cell>
          <cell r="S56">
            <v>10</v>
          </cell>
        </row>
        <row r="57">
          <cell r="R57">
            <v>0</v>
          </cell>
        </row>
        <row r="58">
          <cell r="R58">
            <v>13756</v>
          </cell>
          <cell r="S58">
            <v>10330</v>
          </cell>
        </row>
        <row r="59">
          <cell r="R59">
            <v>-565</v>
          </cell>
          <cell r="S59">
            <v>-1004</v>
          </cell>
        </row>
        <row r="60">
          <cell r="R60">
            <v>57654</v>
          </cell>
        </row>
        <row r="62">
          <cell r="R62">
            <v>40083</v>
          </cell>
        </row>
      </sheetData>
      <sheetData sheetId="6">
        <row r="39">
          <cell r="R39">
            <v>-25015</v>
          </cell>
        </row>
        <row r="54">
          <cell r="R54">
            <v>-26143</v>
          </cell>
        </row>
        <row r="72">
          <cell r="R72">
            <v>48309</v>
          </cell>
        </row>
        <row r="76">
          <cell r="R76">
            <v>58</v>
          </cell>
        </row>
        <row r="77">
          <cell r="R77">
            <v>-2073</v>
          </cell>
        </row>
      </sheetData>
      <sheetData sheetId="11">
        <row r="464">
          <cell r="T464">
            <v>41369</v>
          </cell>
        </row>
        <row r="465">
          <cell r="T465">
            <v>185060</v>
          </cell>
        </row>
        <row r="469">
          <cell r="T469">
            <v>185987</v>
          </cell>
        </row>
        <row r="470">
          <cell r="T470">
            <v>0</v>
          </cell>
        </row>
        <row r="476">
          <cell r="T476">
            <v>193019</v>
          </cell>
        </row>
        <row r="710">
          <cell r="T710">
            <v>542.9889300000001</v>
          </cell>
        </row>
        <row r="711">
          <cell r="T711">
            <v>1041.60181</v>
          </cell>
        </row>
        <row r="712">
          <cell r="T712">
            <v>0</v>
          </cell>
        </row>
        <row r="713">
          <cell r="T713">
            <v>50.1815</v>
          </cell>
        </row>
        <row r="714">
          <cell r="T714">
            <v>0</v>
          </cell>
        </row>
        <row r="715">
          <cell r="T715">
            <v>0</v>
          </cell>
        </row>
        <row r="719">
          <cell r="T719">
            <v>6603.52898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worksheet"/>
      <sheetName val="Investmt in subsi &amp; MI"/>
      <sheetName val="PPE(Co) CY"/>
      <sheetName val="PPE(Co) PY"/>
      <sheetName val="PPE Summ-PY"/>
      <sheetName val="PPE-PY"/>
      <sheetName val="PPE Summ-CY"/>
      <sheetName val="PPE-CY"/>
      <sheetName val="PPE_Foreign"/>
      <sheetName val="Rptg to Mgmt"/>
      <sheetName val="PL at a glance"/>
      <sheetName val="qtr PLgroup"/>
      <sheetName val="PLgroup"/>
      <sheetName val="adj"/>
      <sheetName val="BSgroup (Qtr)"/>
      <sheetName val="Notes"/>
      <sheetName val="SEgroup"/>
      <sheetName val="CFgroup (Qtr)"/>
      <sheetName val="URP"/>
      <sheetName val="Forex rates"/>
      <sheetName val="HB_SCH "/>
      <sheetName val="D Tax"/>
      <sheetName val="MI on dilution_Info"/>
      <sheetName val="D Tax Old"/>
      <sheetName val="acq bs wkg"/>
      <sheetName val="1. HInc"/>
      <sheetName val="2. HNutri"/>
      <sheetName val="3.HMktg"/>
      <sheetName val="4. Javid"/>
      <sheetName val="5. CARO"/>
      <sheetName val="6. HPharmacy"/>
      <sheetName val="7. HYH (S)"/>
      <sheetName val="8. H LifeSC"/>
      <sheetName val="9.H Int (BVI)"/>
      <sheetName val="10.HResearch"/>
    </sheetNames>
    <sheetDataSet>
      <sheetData sheetId="12">
        <row r="8">
          <cell r="R8">
            <v>26953455.339999996</v>
          </cell>
          <cell r="S8">
            <v>26037576.249999993</v>
          </cell>
        </row>
        <row r="54">
          <cell r="R54">
            <v>2518977.339933116</v>
          </cell>
          <cell r="S54">
            <v>1954493.1085886564</v>
          </cell>
        </row>
        <row r="58">
          <cell r="R58">
            <v>1923850.2755602011</v>
          </cell>
          <cell r="S58">
            <v>1264627.5485886564</v>
          </cell>
        </row>
      </sheetData>
      <sheetData sheetId="13">
        <row r="8">
          <cell r="R8">
            <v>79952543.27999999</v>
          </cell>
          <cell r="S8">
            <v>69838016.14999999</v>
          </cell>
        </row>
        <row r="54">
          <cell r="R54">
            <v>10752732.290202705</v>
          </cell>
          <cell r="S54">
            <v>6210659.259567941</v>
          </cell>
        </row>
        <row r="58">
          <cell r="R58">
            <v>8563645.608812561</v>
          </cell>
          <cell r="S58">
            <v>4622807.409567941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IS"/>
      <sheetName val="SE"/>
      <sheetName val="CFS"/>
      <sheetName val="Notes_A"/>
      <sheetName val="Note_B"/>
      <sheetName val="Pharma"/>
    </sheetNames>
    <sheetDataSet>
      <sheetData sheetId="1">
        <row r="14">
          <cell r="B14">
            <v>40667</v>
          </cell>
        </row>
        <row r="22">
          <cell r="B22">
            <v>-2908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quirements"/>
      <sheetName val="PL"/>
      <sheetName val="BS"/>
      <sheetName val="Consol JV"/>
      <sheetName val="CF"/>
      <sheetName val="Notes To CF"/>
      <sheetName val="Grp-PPE"/>
      <sheetName val="PLgroup"/>
      <sheetName val="BSgroup"/>
      <sheetName val="CFgroup"/>
      <sheetName val="PL Qtr Rpt"/>
      <sheetName val="GrpNotes"/>
      <sheetName val="Audit-PPE"/>
      <sheetName val="Notes"/>
      <sheetName val="SEgroup"/>
      <sheetName val="PPE acqn(CF)"/>
      <sheetName val="PPE(Co)2008"/>
      <sheetName val="PPE(Co)2007"/>
      <sheetName val="Grp-DTax"/>
      <sheetName val="Summary Report"/>
      <sheetName val="Consol-PL"/>
      <sheetName val="Consol-BS"/>
      <sheetName val="Audit-PL"/>
      <sheetName val="Audit-BS"/>
      <sheetName val="Audit-SE"/>
      <sheetName val="Audit-CF"/>
      <sheetName val="Audit-Notes"/>
      <sheetName val="BOD_P&amp;L-Qtr rpt (Hovid)"/>
      <sheetName val="Index List"/>
      <sheetName val="BOD_P&amp;L Qtr rpt"/>
      <sheetName val="BOD_Caro Qtrly PL"/>
      <sheetName val="BOD_Grp-IS"/>
      <sheetName val="BOD_Grp-BS"/>
      <sheetName val="BOD_BS-Qtr rpt"/>
      <sheetName val="BOD-CF"/>
      <sheetName val="Fraud line"/>
      <sheetName val="BOD-Capex Commt"/>
      <sheetName val="BOD-FX Ctt"/>
      <sheetName val="FX-Details"/>
      <sheetName val="Comm Hedging"/>
      <sheetName val="BOD-Bank Fac"/>
      <sheetName val="BOD-RPT"/>
      <sheetName val="BOD-Risk Assmt old"/>
      <sheetName val="BOD-Int Ctrl "/>
      <sheetName val="BOD-Risk Assmt"/>
      <sheetName val="BS-Qtr"/>
      <sheetName val="IS-Qtr"/>
      <sheetName val="SE-Qtr"/>
      <sheetName val="CF-Qtr"/>
      <sheetName val="Notes_A"/>
      <sheetName val="Notes_B"/>
      <sheetName val="Summ"/>
      <sheetName val="Research Rpt"/>
    </sheetNames>
    <sheetDataSet>
      <sheetData sheetId="50">
        <row r="19">
          <cell r="C19">
            <v>-9710.88825</v>
          </cell>
          <cell r="D19">
            <v>5772.144</v>
          </cell>
          <cell r="E19">
            <v>-22203.148390000002</v>
          </cell>
          <cell r="F19">
            <v>10665.078</v>
          </cell>
        </row>
        <row r="91">
          <cell r="C91">
            <v>-4546.16</v>
          </cell>
          <cell r="D91">
            <v>648</v>
          </cell>
          <cell r="E91">
            <v>-4694.16</v>
          </cell>
          <cell r="F91">
            <v>1484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249"/>
  <sheetViews>
    <sheetView tabSelected="1" zoomScalePageLayoutView="0" workbookViewId="0" topLeftCell="A1">
      <selection activeCell="A7" sqref="A7:C7"/>
    </sheetView>
  </sheetViews>
  <sheetFormatPr defaultColWidth="9.140625" defaultRowHeight="12.75" outlineLevelRow="1"/>
  <cols>
    <col min="1" max="1" width="54.421875" style="302" customWidth="1"/>
    <col min="2" max="2" width="16.8515625" style="1" bestFit="1" customWidth="1"/>
    <col min="3" max="3" width="17.421875" style="1" bestFit="1" customWidth="1"/>
    <col min="4" max="4" width="10.28125" style="1" bestFit="1" customWidth="1"/>
    <col min="5" max="16384" width="9.140625" style="1" customWidth="1"/>
  </cols>
  <sheetData>
    <row r="1" spans="1:3" ht="15.75">
      <c r="A1" s="456"/>
      <c r="B1" s="456"/>
      <c r="C1" s="456"/>
    </row>
    <row r="2" spans="1:3" s="3" customFormat="1" ht="15.75">
      <c r="A2" s="456"/>
      <c r="B2" s="456"/>
      <c r="C2" s="456"/>
    </row>
    <row r="3" spans="1:3" s="3" customFormat="1" ht="15.75">
      <c r="A3" s="456"/>
      <c r="B3" s="456"/>
      <c r="C3" s="456"/>
    </row>
    <row r="4" spans="1:3" s="3" customFormat="1" ht="15.75">
      <c r="A4" s="456"/>
      <c r="B4" s="456"/>
      <c r="C4" s="456"/>
    </row>
    <row r="5" spans="1:3" s="7" customFormat="1" ht="20.25">
      <c r="A5" s="458" t="s">
        <v>86</v>
      </c>
      <c r="B5" s="458"/>
      <c r="C5" s="458"/>
    </row>
    <row r="6" spans="1:3" s="7" customFormat="1" ht="16.5" customHeight="1">
      <c r="A6" s="457" t="s">
        <v>150</v>
      </c>
      <c r="B6" s="457"/>
      <c r="C6" s="457"/>
    </row>
    <row r="7" spans="1:3" s="26" customFormat="1" ht="16.5" customHeight="1">
      <c r="A7" s="458" t="s">
        <v>304</v>
      </c>
      <c r="B7" s="458"/>
      <c r="C7" s="458"/>
    </row>
    <row r="8" spans="1:4" ht="16.5" thickBot="1">
      <c r="A8" s="456"/>
      <c r="B8" s="456"/>
      <c r="C8" s="456"/>
      <c r="D8" s="194"/>
    </row>
    <row r="9" spans="1:4" s="9" customFormat="1" ht="15" customHeight="1">
      <c r="A9" s="453"/>
      <c r="B9" s="195" t="s">
        <v>65</v>
      </c>
      <c r="C9" s="196" t="s">
        <v>68</v>
      </c>
      <c r="D9" s="197"/>
    </row>
    <row r="10" spans="1:4" s="9" customFormat="1" ht="15">
      <c r="A10" s="454"/>
      <c r="B10" s="198" t="s">
        <v>67</v>
      </c>
      <c r="C10" s="199" t="s">
        <v>66</v>
      </c>
      <c r="D10" s="197"/>
    </row>
    <row r="11" spans="1:4" s="9" customFormat="1" ht="15">
      <c r="A11" s="454"/>
      <c r="B11" s="198" t="s">
        <v>305</v>
      </c>
      <c r="C11" s="199" t="s">
        <v>143</v>
      </c>
      <c r="D11" s="197"/>
    </row>
    <row r="12" spans="1:4" s="9" customFormat="1" ht="15">
      <c r="A12" s="454"/>
      <c r="B12" s="198" t="s">
        <v>42</v>
      </c>
      <c r="C12" s="199" t="s">
        <v>43</v>
      </c>
      <c r="D12" s="197"/>
    </row>
    <row r="13" spans="1:4" s="9" customFormat="1" ht="15">
      <c r="A13" s="454"/>
      <c r="B13" s="198"/>
      <c r="C13" s="199"/>
      <c r="D13" s="197"/>
    </row>
    <row r="14" spans="1:4" s="9" customFormat="1" ht="15">
      <c r="A14" s="455"/>
      <c r="B14" s="200" t="s">
        <v>74</v>
      </c>
      <c r="C14" s="201" t="s">
        <v>74</v>
      </c>
      <c r="D14" s="197"/>
    </row>
    <row r="15" spans="1:4" s="10" customFormat="1" ht="15">
      <c r="A15" s="294" t="s">
        <v>240</v>
      </c>
      <c r="B15" s="198"/>
      <c r="C15" s="199"/>
      <c r="D15" s="202"/>
    </row>
    <row r="16" spans="1:4" s="9" customFormat="1" ht="15">
      <c r="A16" s="294" t="s">
        <v>144</v>
      </c>
      <c r="B16" s="203"/>
      <c r="C16" s="204"/>
      <c r="D16" s="197"/>
    </row>
    <row r="17" spans="1:4" s="9" customFormat="1" ht="15">
      <c r="A17" s="295" t="s">
        <v>38</v>
      </c>
      <c r="B17" s="205">
        <f>'[2]BSgroup (Qtr)'!R8</f>
        <v>385324</v>
      </c>
      <c r="C17" s="205">
        <v>359923</v>
      </c>
      <c r="D17" s="197"/>
    </row>
    <row r="18" spans="1:4" s="9" customFormat="1" ht="15">
      <c r="A18" s="295" t="s">
        <v>46</v>
      </c>
      <c r="B18" s="205">
        <f>'[2]BSgroup (Qtr)'!$R$11+'[2]BSgroup (Qtr)'!$R$12</f>
        <v>38011</v>
      </c>
      <c r="C18" s="205">
        <v>34593</v>
      </c>
      <c r="D18" s="197"/>
    </row>
    <row r="19" spans="1:4" s="9" customFormat="1" ht="15">
      <c r="A19" s="295" t="s">
        <v>217</v>
      </c>
      <c r="B19" s="205">
        <f>'[2]BSgroup (Qtr)'!$R$13</f>
        <v>850</v>
      </c>
      <c r="C19" s="205">
        <v>800</v>
      </c>
      <c r="D19" s="197"/>
    </row>
    <row r="20" spans="1:4" s="9" customFormat="1" ht="15">
      <c r="A20" s="295" t="s">
        <v>222</v>
      </c>
      <c r="B20" s="205">
        <f>'[2]BSgroup (Qtr)'!R9</f>
        <v>17105</v>
      </c>
      <c r="C20" s="205">
        <v>16954</v>
      </c>
      <c r="D20" s="197"/>
    </row>
    <row r="21" spans="1:4" s="9" customFormat="1" ht="15">
      <c r="A21" s="261" t="s">
        <v>223</v>
      </c>
      <c r="B21" s="205">
        <f>'[2]BSgroup (Qtr)'!$R$15</f>
        <v>448</v>
      </c>
      <c r="C21" s="205">
        <v>448</v>
      </c>
      <c r="D21" s="197"/>
    </row>
    <row r="22" spans="1:4" s="9" customFormat="1" ht="15">
      <c r="A22" s="295" t="s">
        <v>91</v>
      </c>
      <c r="B22" s="205">
        <f>'[2]BSgroup (Qtr)'!$R$16</f>
        <v>110</v>
      </c>
      <c r="C22" s="205">
        <v>107</v>
      </c>
      <c r="D22" s="197"/>
    </row>
    <row r="23" spans="1:4" s="9" customFormat="1" ht="15">
      <c r="A23" s="295" t="s">
        <v>92</v>
      </c>
      <c r="B23" s="205">
        <f>'[2]BSgroup (Qtr)'!R17</f>
        <v>246</v>
      </c>
      <c r="C23" s="205">
        <v>231</v>
      </c>
      <c r="D23" s="197"/>
    </row>
    <row r="24" spans="1:4" s="9" customFormat="1" ht="15">
      <c r="A24" s="295" t="s">
        <v>135</v>
      </c>
      <c r="B24" s="206">
        <f>SUM(B16:B23)</f>
        <v>442094</v>
      </c>
      <c r="C24" s="206">
        <f>SUM(C16:C23)</f>
        <v>413056</v>
      </c>
      <c r="D24" s="197"/>
    </row>
    <row r="25" spans="1:4" s="9" customFormat="1" ht="15">
      <c r="A25" s="294" t="s">
        <v>136</v>
      </c>
      <c r="B25" s="205"/>
      <c r="C25" s="205"/>
      <c r="D25" s="197"/>
    </row>
    <row r="26" spans="1:4" s="9" customFormat="1" ht="15">
      <c r="A26" s="295" t="s">
        <v>39</v>
      </c>
      <c r="B26" s="205">
        <f>'[2]BSgroup (Qtr)'!R20</f>
        <v>152183</v>
      </c>
      <c r="C26" s="205">
        <v>109817</v>
      </c>
      <c r="D26" s="197"/>
    </row>
    <row r="27" spans="1:4" s="9" customFormat="1" ht="15">
      <c r="A27" s="295" t="s">
        <v>224</v>
      </c>
      <c r="B27" s="205">
        <f>'[2]BSgroup (Qtr)'!R21</f>
        <v>44153</v>
      </c>
      <c r="C27" s="205">
        <v>67663</v>
      </c>
      <c r="D27" s="197"/>
    </row>
    <row r="28" spans="1:4" s="9" customFormat="1" ht="15">
      <c r="A28" s="295" t="s">
        <v>225</v>
      </c>
      <c r="B28" s="205">
        <f>'[2]BSgroup (Qtr)'!R22</f>
        <v>36348</v>
      </c>
      <c r="C28" s="205">
        <v>16052</v>
      </c>
      <c r="D28" s="197"/>
    </row>
    <row r="29" spans="1:4" s="9" customFormat="1" ht="15">
      <c r="A29" s="261" t="s">
        <v>287</v>
      </c>
      <c r="B29" s="205">
        <f>'[2]BSgroup (Qtr)'!R26</f>
        <v>0</v>
      </c>
      <c r="C29" s="205">
        <v>5</v>
      </c>
      <c r="D29" s="197"/>
    </row>
    <row r="30" spans="1:4" s="9" customFormat="1" ht="15">
      <c r="A30" s="295" t="s">
        <v>40</v>
      </c>
      <c r="B30" s="205">
        <f>'[2]BSgroup (Qtr)'!R28</f>
        <v>13073</v>
      </c>
      <c r="C30" s="205">
        <v>13637</v>
      </c>
      <c r="D30" s="197"/>
    </row>
    <row r="31" spans="1:4" s="9" customFormat="1" ht="15">
      <c r="A31" s="295" t="s">
        <v>135</v>
      </c>
      <c r="B31" s="206">
        <f>SUM(B26:B30)</f>
        <v>245757</v>
      </c>
      <c r="C31" s="206">
        <f>SUM(C26:C30)</f>
        <v>207174</v>
      </c>
      <c r="D31" s="197"/>
    </row>
    <row r="32" spans="1:4" s="9" customFormat="1" ht="15.75" thickBot="1">
      <c r="A32" s="294" t="s">
        <v>239</v>
      </c>
      <c r="B32" s="207">
        <f>+B24+B31</f>
        <v>687851</v>
      </c>
      <c r="C32" s="207">
        <f>+C24+C31</f>
        <v>620230</v>
      </c>
      <c r="D32" s="197"/>
    </row>
    <row r="33" spans="1:5" s="9" customFormat="1" ht="8.25" customHeight="1" thickTop="1">
      <c r="A33" s="294" t="s">
        <v>135</v>
      </c>
      <c r="B33" s="205"/>
      <c r="C33" s="205"/>
      <c r="D33" s="208"/>
      <c r="E33" s="183"/>
    </row>
    <row r="34" spans="1:4" s="9" customFormat="1" ht="15">
      <c r="A34" s="294" t="s">
        <v>242</v>
      </c>
      <c r="B34" s="205"/>
      <c r="C34" s="205"/>
      <c r="D34" s="197"/>
    </row>
    <row r="35" spans="1:4" s="9" customFormat="1" ht="15">
      <c r="A35" s="294" t="s">
        <v>241</v>
      </c>
      <c r="B35" s="205"/>
      <c r="C35" s="205"/>
      <c r="D35" s="197"/>
    </row>
    <row r="36" spans="1:4" s="9" customFormat="1" ht="15">
      <c r="A36" s="295" t="s">
        <v>227</v>
      </c>
      <c r="B36" s="205">
        <f>'[2]BSgroup (Qtr)'!R54</f>
        <v>76208</v>
      </c>
      <c r="C36" s="205">
        <v>76208</v>
      </c>
      <c r="D36" s="197"/>
    </row>
    <row r="37" spans="1:4" s="9" customFormat="1" ht="15">
      <c r="A37" s="295" t="s">
        <v>228</v>
      </c>
      <c r="B37" s="205">
        <f>'[2]BSgroup (Qtr)'!R55</f>
        <v>90</v>
      </c>
      <c r="C37" s="205">
        <v>90</v>
      </c>
      <c r="D37" s="197"/>
    </row>
    <row r="38" spans="1:4" s="9" customFormat="1" ht="15">
      <c r="A38" s="295" t="s">
        <v>226</v>
      </c>
      <c r="B38" s="205">
        <f>SUM('[2]BSgroup (Qtr)'!$R$56,'[2]BSgroup (Qtr)'!$R$57,'[2]BSgroup (Qtr)'!$R$58,'[2]BSgroup (Qtr)'!$R$59)</f>
        <v>20205</v>
      </c>
      <c r="C38" s="205">
        <v>10869</v>
      </c>
      <c r="D38" s="197"/>
    </row>
    <row r="39" spans="1:4" s="9" customFormat="1" ht="15">
      <c r="A39" s="295" t="s">
        <v>229</v>
      </c>
      <c r="B39" s="205">
        <f>'[2]BSgroup (Qtr)'!$R$60</f>
        <v>57654</v>
      </c>
      <c r="C39" s="205">
        <v>58803</v>
      </c>
      <c r="D39" s="208"/>
    </row>
    <row r="40" spans="1:4" s="9" customFormat="1" ht="15">
      <c r="A40" s="294" t="s">
        <v>135</v>
      </c>
      <c r="B40" s="209">
        <f>SUM(B36:B39)</f>
        <v>154157</v>
      </c>
      <c r="C40" s="209">
        <f>SUM(C36:C39)</f>
        <v>145970</v>
      </c>
      <c r="D40" s="197"/>
    </row>
    <row r="41" spans="1:4" s="9" customFormat="1" ht="15">
      <c r="A41" s="294" t="s">
        <v>137</v>
      </c>
      <c r="B41" s="210">
        <f>'[2]BSgroup (Qtr)'!$R$62</f>
        <v>40083</v>
      </c>
      <c r="C41" s="210">
        <v>40869</v>
      </c>
      <c r="D41" s="208"/>
    </row>
    <row r="42" spans="1:4" s="9" customFormat="1" ht="15">
      <c r="A42" s="294" t="s">
        <v>98</v>
      </c>
      <c r="B42" s="210">
        <f>+B40+B41</f>
        <v>194240</v>
      </c>
      <c r="C42" s="210">
        <f>+C40+C41</f>
        <v>186839</v>
      </c>
      <c r="D42" s="197"/>
    </row>
    <row r="43" spans="1:4" s="9" customFormat="1" ht="9.75" customHeight="1">
      <c r="A43" s="295" t="s">
        <v>135</v>
      </c>
      <c r="B43" s="205"/>
      <c r="C43" s="205"/>
      <c r="D43" s="197"/>
    </row>
    <row r="44" spans="1:4" s="9" customFormat="1" ht="15">
      <c r="A44" s="294" t="s">
        <v>243</v>
      </c>
      <c r="B44" s="205"/>
      <c r="C44" s="205"/>
      <c r="D44" s="197"/>
    </row>
    <row r="45" spans="1:4" s="9" customFormat="1" ht="15">
      <c r="A45" s="294" t="s">
        <v>138</v>
      </c>
      <c r="B45" s="205"/>
      <c r="C45" s="205"/>
      <c r="D45" s="197"/>
    </row>
    <row r="46" spans="1:4" s="9" customFormat="1" ht="15">
      <c r="A46" s="295" t="s">
        <v>230</v>
      </c>
      <c r="B46" s="205">
        <f>'[2]BSgroup (Qtr)'!R45</f>
        <v>14338</v>
      </c>
      <c r="C46" s="205">
        <v>14790</v>
      </c>
      <c r="D46" s="197"/>
    </row>
    <row r="47" spans="1:4" s="9" customFormat="1" ht="15">
      <c r="A47" s="295" t="s">
        <v>231</v>
      </c>
      <c r="B47" s="205">
        <f>'[2]BSgroup (Qtr)'!R46</f>
        <v>178691</v>
      </c>
      <c r="C47" s="205">
        <v>168300</v>
      </c>
      <c r="D47" s="197"/>
    </row>
    <row r="48" spans="1:4" s="9" customFormat="1" ht="15">
      <c r="A48" s="295" t="s">
        <v>232</v>
      </c>
      <c r="B48" s="205">
        <f>'[2]BSgroup (Qtr)'!R47</f>
        <v>7296</v>
      </c>
      <c r="C48" s="205">
        <v>9802</v>
      </c>
      <c r="D48" s="197"/>
    </row>
    <row r="49" spans="1:4" s="9" customFormat="1" ht="15">
      <c r="A49" s="295" t="s">
        <v>233</v>
      </c>
      <c r="B49" s="205">
        <f>'[2]BSgroup (Qtr)'!R48</f>
        <v>1193</v>
      </c>
      <c r="C49" s="205">
        <v>934</v>
      </c>
      <c r="D49" s="197"/>
    </row>
    <row r="50" spans="1:4" s="9" customFormat="1" ht="15">
      <c r="A50" s="295" t="s">
        <v>135</v>
      </c>
      <c r="B50" s="206">
        <f>SUM(B46:B49)</f>
        <v>201518</v>
      </c>
      <c r="C50" s="206">
        <f>SUM(C46:C49)</f>
        <v>193826</v>
      </c>
      <c r="D50" s="197"/>
    </row>
    <row r="51" spans="1:4" s="9" customFormat="1" ht="15">
      <c r="A51" s="294" t="s">
        <v>139</v>
      </c>
      <c r="B51" s="205"/>
      <c r="C51" s="205"/>
      <c r="D51" s="197"/>
    </row>
    <row r="52" spans="1:4" s="9" customFormat="1" ht="15">
      <c r="A52" s="295" t="s">
        <v>234</v>
      </c>
      <c r="B52" s="205">
        <f>'[2]BSgroup (Qtr)'!R31</f>
        <v>21316</v>
      </c>
      <c r="C52" s="205">
        <v>36673</v>
      </c>
      <c r="D52" s="197"/>
    </row>
    <row r="53" spans="1:4" s="9" customFormat="1" ht="15">
      <c r="A53" s="295" t="s">
        <v>235</v>
      </c>
      <c r="B53" s="205">
        <f>'[2]BSgroup (Qtr)'!R32</f>
        <v>42718</v>
      </c>
      <c r="C53" s="205">
        <v>40581</v>
      </c>
      <c r="D53" s="197"/>
    </row>
    <row r="54" spans="1:4" s="36" customFormat="1" ht="15">
      <c r="A54" s="261" t="s">
        <v>231</v>
      </c>
      <c r="B54" s="211">
        <f>'[2]BSgroup (Qtr)'!R36</f>
        <v>26147</v>
      </c>
      <c r="C54" s="211">
        <v>16455</v>
      </c>
      <c r="D54" s="212"/>
    </row>
    <row r="55" spans="1:4" s="36" customFormat="1" ht="15">
      <c r="A55" s="261" t="s">
        <v>236</v>
      </c>
      <c r="B55" s="211">
        <f>'[2]BSgroup (Qtr)'!R37</f>
        <v>178573</v>
      </c>
      <c r="C55" s="211">
        <f>7475+103558+3000+11000</f>
        <v>125033</v>
      </c>
      <c r="D55" s="212"/>
    </row>
    <row r="56" spans="1:4" s="36" customFormat="1" ht="15">
      <c r="A56" s="261" t="s">
        <v>237</v>
      </c>
      <c r="B56" s="211">
        <f>'[2]BSgroup (Qtr)'!R38</f>
        <v>17937</v>
      </c>
      <c r="C56" s="211">
        <f>9835+5875</f>
        <v>15710</v>
      </c>
      <c r="D56" s="212"/>
    </row>
    <row r="57" spans="1:4" s="36" customFormat="1" ht="15">
      <c r="A57" s="261" t="s">
        <v>232</v>
      </c>
      <c r="B57" s="211">
        <f>'[2]BSgroup (Qtr)'!R39</f>
        <v>3772</v>
      </c>
      <c r="C57" s="211">
        <v>3611</v>
      </c>
      <c r="D57" s="212"/>
    </row>
    <row r="58" spans="1:4" s="9" customFormat="1" ht="15">
      <c r="A58" s="295" t="s">
        <v>238</v>
      </c>
      <c r="B58" s="205">
        <f>'[2]BSgroup (Qtr)'!R40</f>
        <v>1630</v>
      </c>
      <c r="C58" s="205">
        <v>1502</v>
      </c>
      <c r="D58" s="197"/>
    </row>
    <row r="59" spans="1:4" s="9" customFormat="1" ht="15">
      <c r="A59" s="295" t="s">
        <v>135</v>
      </c>
      <c r="B59" s="206">
        <f>SUM(B52:B58)</f>
        <v>292093</v>
      </c>
      <c r="C59" s="206">
        <f>SUM(C52:C58)</f>
        <v>239565</v>
      </c>
      <c r="D59" s="197"/>
    </row>
    <row r="60" spans="1:4" s="9" customFormat="1" ht="7.5" customHeight="1">
      <c r="A60" s="295" t="s">
        <v>135</v>
      </c>
      <c r="B60" s="205"/>
      <c r="C60" s="205"/>
      <c r="D60" s="197"/>
    </row>
    <row r="61" spans="1:4" s="9" customFormat="1" ht="15">
      <c r="A61" s="294" t="s">
        <v>140</v>
      </c>
      <c r="B61" s="205">
        <f>+B50+B59</f>
        <v>493611</v>
      </c>
      <c r="C61" s="205">
        <f>+C50+C59</f>
        <v>433391</v>
      </c>
      <c r="D61" s="197"/>
    </row>
    <row r="62" spans="1:4" s="9" customFormat="1" ht="9" customHeight="1">
      <c r="A62" s="294" t="s">
        <v>135</v>
      </c>
      <c r="B62" s="205"/>
      <c r="C62" s="205"/>
      <c r="D62" s="197"/>
    </row>
    <row r="63" spans="1:4" s="9" customFormat="1" ht="15.75" thickBot="1">
      <c r="A63" s="296" t="s">
        <v>141</v>
      </c>
      <c r="B63" s="213">
        <f>+B61+B42</f>
        <v>687851</v>
      </c>
      <c r="C63" s="213">
        <f>+C61+C42</f>
        <v>620230</v>
      </c>
      <c r="D63" s="197"/>
    </row>
    <row r="64" spans="1:3" s="25" customFormat="1" ht="15.75" hidden="1" outlineLevel="1" thickTop="1">
      <c r="A64" s="318" t="s">
        <v>221</v>
      </c>
      <c r="B64" s="309">
        <f>B63-B32</f>
        <v>0</v>
      </c>
      <c r="C64" s="309">
        <f>C63-C32</f>
        <v>0</v>
      </c>
    </row>
    <row r="65" spans="1:3" s="289" customFormat="1" ht="15.75" collapsed="1" thickTop="1">
      <c r="A65" s="297"/>
      <c r="B65" s="290"/>
      <c r="C65" s="290"/>
    </row>
    <row r="66" spans="1:4" s="14" customFormat="1" ht="30" thickBot="1">
      <c r="A66" s="298" t="s">
        <v>142</v>
      </c>
      <c r="B66" s="214">
        <f>B40/B36/10*100</f>
        <v>20.228453705647702</v>
      </c>
      <c r="C66" s="214">
        <f>C40/C36/10*100</f>
        <v>19.15415704387991</v>
      </c>
      <c r="D66" s="197"/>
    </row>
    <row r="67" spans="1:4" s="288" customFormat="1" ht="8.25" customHeight="1">
      <c r="A67" s="299"/>
      <c r="B67" s="291">
        <f>B32-B63</f>
        <v>0</v>
      </c>
      <c r="C67" s="291">
        <f>C32-C63</f>
        <v>0</v>
      </c>
      <c r="D67" s="287"/>
    </row>
    <row r="68" spans="1:4" s="36" customFormat="1" ht="49.5" customHeight="1">
      <c r="A68" s="452" t="s">
        <v>244</v>
      </c>
      <c r="B68" s="452"/>
      <c r="C68" s="452"/>
      <c r="D68" s="212"/>
    </row>
    <row r="69" spans="1:4" s="36" customFormat="1" ht="15">
      <c r="A69" s="300"/>
      <c r="B69" s="212"/>
      <c r="C69" s="212"/>
      <c r="D69" s="212"/>
    </row>
    <row r="70" spans="1:4" s="36" customFormat="1" ht="15">
      <c r="A70" s="300"/>
      <c r="B70" s="212"/>
      <c r="C70" s="212"/>
      <c r="D70" s="212"/>
    </row>
    <row r="71" spans="1:4" s="36" customFormat="1" ht="15">
      <c r="A71" s="300"/>
      <c r="B71" s="212"/>
      <c r="C71" s="212"/>
      <c r="D71" s="212"/>
    </row>
    <row r="72" spans="1:4" s="36" customFormat="1" ht="15">
      <c r="A72" s="300"/>
      <c r="B72" s="212"/>
      <c r="C72" s="212"/>
      <c r="D72" s="212"/>
    </row>
    <row r="73" spans="1:4" s="36" customFormat="1" ht="15">
      <c r="A73" s="300"/>
      <c r="B73" s="212"/>
      <c r="C73" s="212"/>
      <c r="D73" s="212"/>
    </row>
    <row r="74" spans="1:4" s="36" customFormat="1" ht="15">
      <c r="A74" s="300"/>
      <c r="B74" s="212"/>
      <c r="C74" s="212"/>
      <c r="D74" s="212"/>
    </row>
    <row r="75" spans="1:4" s="36" customFormat="1" ht="15">
      <c r="A75" s="300"/>
      <c r="B75" s="212"/>
      <c r="C75" s="212"/>
      <c r="D75" s="212"/>
    </row>
    <row r="76" spans="1:4" s="36" customFormat="1" ht="15">
      <c r="A76" s="300"/>
      <c r="B76" s="212"/>
      <c r="C76" s="212"/>
      <c r="D76" s="212"/>
    </row>
    <row r="77" spans="1:4" s="36" customFormat="1" ht="15">
      <c r="A77" s="300"/>
      <c r="B77" s="212"/>
      <c r="C77" s="212"/>
      <c r="D77" s="212"/>
    </row>
    <row r="78" spans="1:4" s="36" customFormat="1" ht="15">
      <c r="A78" s="300"/>
      <c r="B78" s="212"/>
      <c r="C78" s="212"/>
      <c r="D78" s="212"/>
    </row>
    <row r="79" spans="1:4" s="36" customFormat="1" ht="15">
      <c r="A79" s="300"/>
      <c r="B79" s="212"/>
      <c r="C79" s="212"/>
      <c r="D79" s="212"/>
    </row>
    <row r="80" spans="1:4" s="36" customFormat="1" ht="15">
      <c r="A80" s="300"/>
      <c r="B80" s="212"/>
      <c r="C80" s="212"/>
      <c r="D80" s="212"/>
    </row>
    <row r="81" spans="1:4" s="36" customFormat="1" ht="15">
      <c r="A81" s="300"/>
      <c r="B81" s="212"/>
      <c r="C81" s="212"/>
      <c r="D81" s="212"/>
    </row>
    <row r="82" spans="1:4" s="36" customFormat="1" ht="15">
      <c r="A82" s="300"/>
      <c r="B82" s="212"/>
      <c r="C82" s="212"/>
      <c r="D82" s="212"/>
    </row>
    <row r="83" spans="1:4" s="36" customFormat="1" ht="15">
      <c r="A83" s="300"/>
      <c r="B83" s="212"/>
      <c r="C83" s="212"/>
      <c r="D83" s="212"/>
    </row>
    <row r="84" spans="1:4" s="36" customFormat="1" ht="15">
      <c r="A84" s="300"/>
      <c r="B84" s="212"/>
      <c r="C84" s="212"/>
      <c r="D84" s="212"/>
    </row>
    <row r="85" spans="1:4" s="36" customFormat="1" ht="15">
      <c r="A85" s="300"/>
      <c r="B85" s="212"/>
      <c r="C85" s="212"/>
      <c r="D85" s="212"/>
    </row>
    <row r="86" spans="1:4" s="36" customFormat="1" ht="15">
      <c r="A86" s="300"/>
      <c r="B86" s="212"/>
      <c r="C86" s="212"/>
      <c r="D86" s="212"/>
    </row>
    <row r="87" spans="1:4" s="36" customFormat="1" ht="15">
      <c r="A87" s="300"/>
      <c r="B87" s="212"/>
      <c r="C87" s="212"/>
      <c r="D87" s="212"/>
    </row>
    <row r="88" spans="1:4" s="36" customFormat="1" ht="15">
      <c r="A88" s="300"/>
      <c r="B88" s="212"/>
      <c r="C88" s="212"/>
      <c r="D88" s="212"/>
    </row>
    <row r="89" spans="1:4" s="9" customFormat="1" ht="15">
      <c r="A89" s="301"/>
      <c r="B89" s="197"/>
      <c r="C89" s="197"/>
      <c r="D89" s="197"/>
    </row>
    <row r="90" spans="1:4" s="9" customFormat="1" ht="15">
      <c r="A90" s="301"/>
      <c r="B90" s="197"/>
      <c r="C90" s="197"/>
      <c r="D90" s="197"/>
    </row>
    <row r="91" spans="1:4" s="9" customFormat="1" ht="15">
      <c r="A91" s="301"/>
      <c r="B91" s="197"/>
      <c r="C91" s="197"/>
      <c r="D91" s="197"/>
    </row>
    <row r="92" spans="1:4" s="9" customFormat="1" ht="15">
      <c r="A92" s="301"/>
      <c r="B92" s="197"/>
      <c r="C92" s="197"/>
      <c r="D92" s="197"/>
    </row>
    <row r="93" spans="1:4" s="9" customFormat="1" ht="15">
      <c r="A93" s="301"/>
      <c r="B93" s="197"/>
      <c r="C93" s="197"/>
      <c r="D93" s="197"/>
    </row>
    <row r="94" spans="1:4" s="9" customFormat="1" ht="15">
      <c r="A94" s="301"/>
      <c r="B94" s="197"/>
      <c r="C94" s="197"/>
      <c r="D94" s="197"/>
    </row>
    <row r="95" spans="1:4" s="9" customFormat="1" ht="15">
      <c r="A95" s="301"/>
      <c r="B95" s="197"/>
      <c r="C95" s="197"/>
      <c r="D95" s="197"/>
    </row>
    <row r="96" spans="1:4" s="9" customFormat="1" ht="15">
      <c r="A96" s="301"/>
      <c r="B96" s="197"/>
      <c r="C96" s="197"/>
      <c r="D96" s="197"/>
    </row>
    <row r="97" spans="1:4" s="9" customFormat="1" ht="15">
      <c r="A97" s="301"/>
      <c r="B97" s="197"/>
      <c r="C97" s="197"/>
      <c r="D97" s="197"/>
    </row>
    <row r="98" spans="1:4" s="9" customFormat="1" ht="15">
      <c r="A98" s="301"/>
      <c r="B98" s="197"/>
      <c r="C98" s="197"/>
      <c r="D98" s="197"/>
    </row>
    <row r="99" spans="1:4" s="9" customFormat="1" ht="15">
      <c r="A99" s="301"/>
      <c r="B99" s="197"/>
      <c r="C99" s="197"/>
      <c r="D99" s="197"/>
    </row>
    <row r="100" spans="1:4" s="9" customFormat="1" ht="15">
      <c r="A100" s="301"/>
      <c r="B100" s="197"/>
      <c r="C100" s="197"/>
      <c r="D100" s="197"/>
    </row>
    <row r="101" spans="1:4" s="9" customFormat="1" ht="15">
      <c r="A101" s="301"/>
      <c r="B101" s="197"/>
      <c r="C101" s="197"/>
      <c r="D101" s="197"/>
    </row>
    <row r="102" spans="1:4" s="9" customFormat="1" ht="15">
      <c r="A102" s="301"/>
      <c r="B102" s="197"/>
      <c r="C102" s="197"/>
      <c r="D102" s="197"/>
    </row>
    <row r="103" spans="1:4" s="9" customFormat="1" ht="15">
      <c r="A103" s="301"/>
      <c r="B103" s="197"/>
      <c r="C103" s="197"/>
      <c r="D103" s="197"/>
    </row>
    <row r="104" spans="1:4" s="9" customFormat="1" ht="15">
      <c r="A104" s="301"/>
      <c r="B104" s="197"/>
      <c r="C104" s="197"/>
      <c r="D104" s="197"/>
    </row>
    <row r="105" spans="1:4" s="9" customFormat="1" ht="15">
      <c r="A105" s="301"/>
      <c r="B105" s="197"/>
      <c r="C105" s="197"/>
      <c r="D105" s="197"/>
    </row>
    <row r="106" spans="1:4" s="9" customFormat="1" ht="15">
      <c r="A106" s="301"/>
      <c r="B106" s="197"/>
      <c r="C106" s="197"/>
      <c r="D106" s="197"/>
    </row>
    <row r="107" spans="1:4" s="9" customFormat="1" ht="15">
      <c r="A107" s="301"/>
      <c r="B107" s="197"/>
      <c r="C107" s="197"/>
      <c r="D107" s="197"/>
    </row>
    <row r="108" spans="1:4" s="9" customFormat="1" ht="15">
      <c r="A108" s="301"/>
      <c r="B108" s="197"/>
      <c r="C108" s="197"/>
      <c r="D108" s="197"/>
    </row>
    <row r="109" spans="1:4" s="9" customFormat="1" ht="15">
      <c r="A109" s="301"/>
      <c r="B109" s="197"/>
      <c r="C109" s="197"/>
      <c r="D109" s="197"/>
    </row>
    <row r="110" spans="1:4" s="9" customFormat="1" ht="15">
      <c r="A110" s="301"/>
      <c r="B110" s="197"/>
      <c r="C110" s="197"/>
      <c r="D110" s="197"/>
    </row>
    <row r="111" spans="1:4" s="9" customFormat="1" ht="15">
      <c r="A111" s="301"/>
      <c r="B111" s="197"/>
      <c r="C111" s="197"/>
      <c r="D111" s="197"/>
    </row>
    <row r="112" spans="1:4" s="9" customFormat="1" ht="15">
      <c r="A112" s="301"/>
      <c r="B112" s="197"/>
      <c r="C112" s="197"/>
      <c r="D112" s="197"/>
    </row>
    <row r="113" spans="1:4" s="9" customFormat="1" ht="15">
      <c r="A113" s="301"/>
      <c r="B113" s="197"/>
      <c r="C113" s="197"/>
      <c r="D113" s="197"/>
    </row>
    <row r="114" spans="1:4" s="9" customFormat="1" ht="15">
      <c r="A114" s="301"/>
      <c r="B114" s="197"/>
      <c r="C114" s="197"/>
      <c r="D114" s="197"/>
    </row>
    <row r="115" spans="1:4" s="9" customFormat="1" ht="15">
      <c r="A115" s="301"/>
      <c r="B115" s="197"/>
      <c r="C115" s="197"/>
      <c r="D115" s="197"/>
    </row>
    <row r="116" spans="1:4" s="9" customFormat="1" ht="15">
      <c r="A116" s="301"/>
      <c r="B116" s="197"/>
      <c r="C116" s="197"/>
      <c r="D116" s="197"/>
    </row>
    <row r="117" spans="1:4" s="9" customFormat="1" ht="15">
      <c r="A117" s="301"/>
      <c r="B117" s="197"/>
      <c r="C117" s="197"/>
      <c r="D117" s="197"/>
    </row>
    <row r="118" spans="1:4" s="9" customFormat="1" ht="15">
      <c r="A118" s="301"/>
      <c r="B118" s="197"/>
      <c r="C118" s="197"/>
      <c r="D118" s="197"/>
    </row>
    <row r="119" spans="1:4" s="9" customFormat="1" ht="15">
      <c r="A119" s="301"/>
      <c r="B119" s="197"/>
      <c r="C119" s="197"/>
      <c r="D119" s="197"/>
    </row>
    <row r="120" spans="1:4" s="9" customFormat="1" ht="15">
      <c r="A120" s="301"/>
      <c r="B120" s="197"/>
      <c r="C120" s="197"/>
      <c r="D120" s="197"/>
    </row>
    <row r="121" spans="1:4" s="9" customFormat="1" ht="15">
      <c r="A121" s="301"/>
      <c r="B121" s="197"/>
      <c r="C121" s="197"/>
      <c r="D121" s="197"/>
    </row>
    <row r="122" spans="1:4" s="9" customFormat="1" ht="15">
      <c r="A122" s="301"/>
      <c r="B122" s="197"/>
      <c r="C122" s="197"/>
      <c r="D122" s="197"/>
    </row>
    <row r="123" spans="1:4" s="9" customFormat="1" ht="15">
      <c r="A123" s="301"/>
      <c r="B123" s="197"/>
      <c r="C123" s="197"/>
      <c r="D123" s="197"/>
    </row>
    <row r="124" spans="1:4" s="9" customFormat="1" ht="15">
      <c r="A124" s="301"/>
      <c r="B124" s="197"/>
      <c r="C124" s="197"/>
      <c r="D124" s="197"/>
    </row>
    <row r="125" spans="1:4" s="9" customFormat="1" ht="15">
      <c r="A125" s="301"/>
      <c r="B125" s="197"/>
      <c r="C125" s="197"/>
      <c r="D125" s="197"/>
    </row>
    <row r="126" spans="1:4" s="9" customFormat="1" ht="15">
      <c r="A126" s="301"/>
      <c r="B126" s="197"/>
      <c r="C126" s="197"/>
      <c r="D126" s="197"/>
    </row>
    <row r="127" spans="1:4" s="9" customFormat="1" ht="15">
      <c r="A127" s="301"/>
      <c r="B127" s="197"/>
      <c r="C127" s="197"/>
      <c r="D127" s="197"/>
    </row>
    <row r="128" spans="1:4" s="9" customFormat="1" ht="15">
      <c r="A128" s="301"/>
      <c r="B128" s="197"/>
      <c r="C128" s="197"/>
      <c r="D128" s="197"/>
    </row>
    <row r="129" spans="1:4" s="9" customFormat="1" ht="15">
      <c r="A129" s="301"/>
      <c r="B129" s="197"/>
      <c r="C129" s="197"/>
      <c r="D129" s="197"/>
    </row>
    <row r="130" spans="1:4" s="9" customFormat="1" ht="15">
      <c r="A130" s="301"/>
      <c r="B130" s="197"/>
      <c r="C130" s="197"/>
      <c r="D130" s="197"/>
    </row>
    <row r="131" spans="1:4" s="9" customFormat="1" ht="15">
      <c r="A131" s="301"/>
      <c r="B131" s="197"/>
      <c r="C131" s="197"/>
      <c r="D131" s="197"/>
    </row>
    <row r="132" spans="1:4" s="9" customFormat="1" ht="15">
      <c r="A132" s="301"/>
      <c r="B132" s="197"/>
      <c r="C132" s="197"/>
      <c r="D132" s="197"/>
    </row>
    <row r="133" spans="1:4" s="9" customFormat="1" ht="15">
      <c r="A133" s="301"/>
      <c r="B133" s="197"/>
      <c r="C133" s="197"/>
      <c r="D133" s="197"/>
    </row>
    <row r="134" spans="1:4" s="9" customFormat="1" ht="15">
      <c r="A134" s="301"/>
      <c r="B134" s="197"/>
      <c r="C134" s="197"/>
      <c r="D134" s="197"/>
    </row>
    <row r="135" spans="1:4" s="9" customFormat="1" ht="15">
      <c r="A135" s="301"/>
      <c r="B135" s="197"/>
      <c r="C135" s="197"/>
      <c r="D135" s="197"/>
    </row>
    <row r="136" spans="1:4" s="9" customFormat="1" ht="15">
      <c r="A136" s="301"/>
      <c r="B136" s="197"/>
      <c r="C136" s="197"/>
      <c r="D136" s="197"/>
    </row>
    <row r="137" spans="1:4" s="9" customFormat="1" ht="15">
      <c r="A137" s="301"/>
      <c r="B137" s="197"/>
      <c r="C137" s="197"/>
      <c r="D137" s="197"/>
    </row>
    <row r="138" spans="1:4" s="9" customFormat="1" ht="15">
      <c r="A138" s="301"/>
      <c r="B138" s="197"/>
      <c r="C138" s="197"/>
      <c r="D138" s="197"/>
    </row>
    <row r="139" spans="1:4" s="9" customFormat="1" ht="15">
      <c r="A139" s="301"/>
      <c r="B139" s="197"/>
      <c r="C139" s="197"/>
      <c r="D139" s="197"/>
    </row>
    <row r="140" spans="1:4" s="9" customFormat="1" ht="15">
      <c r="A140" s="301"/>
      <c r="B140" s="197"/>
      <c r="C140" s="197"/>
      <c r="D140" s="197"/>
    </row>
    <row r="141" spans="1:4" s="9" customFormat="1" ht="15">
      <c r="A141" s="301"/>
      <c r="B141" s="197"/>
      <c r="C141" s="197"/>
      <c r="D141" s="197"/>
    </row>
    <row r="142" spans="1:4" s="9" customFormat="1" ht="15">
      <c r="A142" s="301"/>
      <c r="B142" s="197"/>
      <c r="C142" s="197"/>
      <c r="D142" s="197"/>
    </row>
    <row r="143" spans="1:4" s="9" customFormat="1" ht="15">
      <c r="A143" s="301"/>
      <c r="B143" s="197"/>
      <c r="C143" s="197"/>
      <c r="D143" s="197"/>
    </row>
    <row r="144" spans="1:4" s="9" customFormat="1" ht="15">
      <c r="A144" s="301"/>
      <c r="B144" s="197"/>
      <c r="C144" s="197"/>
      <c r="D144" s="197"/>
    </row>
    <row r="145" spans="1:4" s="9" customFormat="1" ht="15">
      <c r="A145" s="301"/>
      <c r="B145" s="197"/>
      <c r="C145" s="197"/>
      <c r="D145" s="197"/>
    </row>
    <row r="146" spans="1:4" s="9" customFormat="1" ht="15">
      <c r="A146" s="301"/>
      <c r="B146" s="197"/>
      <c r="C146" s="197"/>
      <c r="D146" s="197"/>
    </row>
    <row r="147" spans="1:4" s="9" customFormat="1" ht="15">
      <c r="A147" s="301"/>
      <c r="B147" s="197"/>
      <c r="C147" s="197"/>
      <c r="D147" s="197"/>
    </row>
    <row r="148" spans="1:4" s="9" customFormat="1" ht="15">
      <c r="A148" s="301"/>
      <c r="B148" s="197"/>
      <c r="C148" s="197"/>
      <c r="D148" s="197"/>
    </row>
    <row r="149" spans="1:4" s="9" customFormat="1" ht="15">
      <c r="A149" s="301"/>
      <c r="B149" s="197"/>
      <c r="C149" s="197"/>
      <c r="D149" s="197"/>
    </row>
    <row r="150" spans="1:4" s="9" customFormat="1" ht="15">
      <c r="A150" s="301"/>
      <c r="B150" s="197"/>
      <c r="C150" s="197"/>
      <c r="D150" s="197"/>
    </row>
    <row r="151" spans="1:4" s="9" customFormat="1" ht="15">
      <c r="A151" s="301"/>
      <c r="B151" s="197"/>
      <c r="C151" s="197"/>
      <c r="D151" s="197"/>
    </row>
    <row r="152" spans="1:4" s="9" customFormat="1" ht="15">
      <c r="A152" s="301"/>
      <c r="B152" s="197"/>
      <c r="C152" s="197"/>
      <c r="D152" s="197"/>
    </row>
    <row r="153" spans="1:4" s="9" customFormat="1" ht="15">
      <c r="A153" s="301"/>
      <c r="B153" s="197"/>
      <c r="C153" s="197"/>
      <c r="D153" s="197"/>
    </row>
    <row r="154" spans="1:4" s="9" customFormat="1" ht="15">
      <c r="A154" s="301"/>
      <c r="B154" s="197"/>
      <c r="C154" s="197"/>
      <c r="D154" s="197"/>
    </row>
    <row r="155" spans="1:4" s="9" customFormat="1" ht="15">
      <c r="A155" s="301"/>
      <c r="B155" s="197"/>
      <c r="C155" s="197"/>
      <c r="D155" s="197"/>
    </row>
    <row r="156" spans="1:4" s="9" customFormat="1" ht="15">
      <c r="A156" s="301"/>
      <c r="B156" s="197"/>
      <c r="C156" s="197"/>
      <c r="D156" s="197"/>
    </row>
    <row r="157" spans="1:4" s="9" customFormat="1" ht="15">
      <c r="A157" s="301"/>
      <c r="B157" s="197"/>
      <c r="C157" s="197"/>
      <c r="D157" s="197"/>
    </row>
    <row r="158" spans="1:4" s="9" customFormat="1" ht="15">
      <c r="A158" s="301"/>
      <c r="B158" s="197"/>
      <c r="C158" s="197"/>
      <c r="D158" s="197"/>
    </row>
    <row r="159" spans="1:4" s="9" customFormat="1" ht="15">
      <c r="A159" s="301"/>
      <c r="B159" s="197"/>
      <c r="C159" s="197"/>
      <c r="D159" s="197"/>
    </row>
    <row r="160" spans="1:4" s="9" customFormat="1" ht="15">
      <c r="A160" s="301"/>
      <c r="B160" s="197"/>
      <c r="C160" s="197"/>
      <c r="D160" s="197"/>
    </row>
    <row r="161" spans="1:4" s="9" customFormat="1" ht="15">
      <c r="A161" s="301"/>
      <c r="B161" s="197"/>
      <c r="C161" s="197"/>
      <c r="D161" s="197"/>
    </row>
    <row r="162" spans="1:4" s="9" customFormat="1" ht="15">
      <c r="A162" s="301"/>
      <c r="B162" s="197"/>
      <c r="C162" s="197"/>
      <c r="D162" s="197"/>
    </row>
    <row r="163" spans="1:4" s="9" customFormat="1" ht="15">
      <c r="A163" s="301"/>
      <c r="B163" s="197"/>
      <c r="C163" s="197"/>
      <c r="D163" s="197"/>
    </row>
    <row r="164" spans="1:4" s="9" customFormat="1" ht="15">
      <c r="A164" s="301"/>
      <c r="B164" s="197"/>
      <c r="C164" s="197"/>
      <c r="D164" s="197"/>
    </row>
    <row r="165" spans="1:4" s="9" customFormat="1" ht="15">
      <c r="A165" s="301"/>
      <c r="B165" s="197"/>
      <c r="C165" s="197"/>
      <c r="D165" s="197"/>
    </row>
    <row r="166" spans="1:4" s="9" customFormat="1" ht="15">
      <c r="A166" s="301"/>
      <c r="B166" s="197"/>
      <c r="C166" s="197"/>
      <c r="D166" s="197"/>
    </row>
    <row r="167" spans="1:4" s="9" customFormat="1" ht="15">
      <c r="A167" s="301"/>
      <c r="B167" s="197"/>
      <c r="C167" s="197"/>
      <c r="D167" s="197"/>
    </row>
    <row r="168" spans="1:4" s="9" customFormat="1" ht="15">
      <c r="A168" s="301"/>
      <c r="B168" s="197"/>
      <c r="C168" s="197"/>
      <c r="D168" s="197"/>
    </row>
    <row r="169" spans="1:4" s="9" customFormat="1" ht="15">
      <c r="A169" s="301"/>
      <c r="B169" s="197"/>
      <c r="C169" s="197"/>
      <c r="D169" s="197"/>
    </row>
    <row r="170" spans="1:4" s="9" customFormat="1" ht="15">
      <c r="A170" s="301"/>
      <c r="B170" s="197"/>
      <c r="C170" s="197"/>
      <c r="D170" s="197"/>
    </row>
    <row r="171" spans="1:4" s="9" customFormat="1" ht="15">
      <c r="A171" s="301"/>
      <c r="B171" s="197"/>
      <c r="C171" s="197"/>
      <c r="D171" s="197"/>
    </row>
    <row r="172" spans="1:4" s="9" customFormat="1" ht="15">
      <c r="A172" s="301"/>
      <c r="B172" s="197"/>
      <c r="C172" s="197"/>
      <c r="D172" s="197"/>
    </row>
    <row r="173" spans="1:4" s="9" customFormat="1" ht="15">
      <c r="A173" s="301"/>
      <c r="B173" s="197"/>
      <c r="C173" s="197"/>
      <c r="D173" s="197"/>
    </row>
    <row r="174" spans="1:4" s="9" customFormat="1" ht="15">
      <c r="A174" s="301"/>
      <c r="B174" s="197"/>
      <c r="C174" s="197"/>
      <c r="D174" s="197"/>
    </row>
    <row r="175" spans="1:4" s="9" customFormat="1" ht="15">
      <c r="A175" s="301"/>
      <c r="B175" s="197"/>
      <c r="C175" s="197"/>
      <c r="D175" s="197"/>
    </row>
    <row r="176" spans="1:4" s="9" customFormat="1" ht="15">
      <c r="A176" s="301"/>
      <c r="B176" s="197"/>
      <c r="C176" s="197"/>
      <c r="D176" s="197"/>
    </row>
    <row r="177" spans="1:4" s="9" customFormat="1" ht="15">
      <c r="A177" s="301"/>
      <c r="B177" s="197"/>
      <c r="C177" s="197"/>
      <c r="D177" s="197"/>
    </row>
    <row r="178" spans="1:4" s="9" customFormat="1" ht="15">
      <c r="A178" s="301"/>
      <c r="B178" s="197"/>
      <c r="C178" s="197"/>
      <c r="D178" s="197"/>
    </row>
    <row r="179" spans="1:4" s="9" customFormat="1" ht="15">
      <c r="A179" s="301"/>
      <c r="B179" s="197"/>
      <c r="C179" s="197"/>
      <c r="D179" s="197"/>
    </row>
    <row r="180" spans="1:4" s="9" customFormat="1" ht="15">
      <c r="A180" s="301"/>
      <c r="B180" s="197"/>
      <c r="C180" s="197"/>
      <c r="D180" s="197"/>
    </row>
    <row r="181" spans="1:4" s="9" customFormat="1" ht="15">
      <c r="A181" s="301"/>
      <c r="B181" s="197"/>
      <c r="C181" s="197"/>
      <c r="D181" s="197"/>
    </row>
    <row r="182" spans="1:4" s="9" customFormat="1" ht="15">
      <c r="A182" s="301"/>
      <c r="B182" s="197"/>
      <c r="C182" s="197"/>
      <c r="D182" s="197"/>
    </row>
    <row r="183" spans="1:4" s="9" customFormat="1" ht="15">
      <c r="A183" s="301"/>
      <c r="B183" s="197"/>
      <c r="C183" s="197"/>
      <c r="D183" s="197"/>
    </row>
    <row r="184" spans="1:4" s="9" customFormat="1" ht="15">
      <c r="A184" s="301"/>
      <c r="B184" s="197"/>
      <c r="C184" s="197"/>
      <c r="D184" s="197"/>
    </row>
    <row r="185" spans="1:4" s="9" customFormat="1" ht="15">
      <c r="A185" s="301"/>
      <c r="B185" s="197"/>
      <c r="C185" s="197"/>
      <c r="D185" s="197"/>
    </row>
    <row r="186" spans="1:4" s="9" customFormat="1" ht="15">
      <c r="A186" s="301"/>
      <c r="B186" s="197"/>
      <c r="C186" s="197"/>
      <c r="D186" s="197"/>
    </row>
    <row r="187" spans="1:4" s="9" customFormat="1" ht="15">
      <c r="A187" s="301"/>
      <c r="B187" s="197"/>
      <c r="C187" s="197"/>
      <c r="D187" s="197"/>
    </row>
    <row r="188" spans="1:4" s="9" customFormat="1" ht="15">
      <c r="A188" s="301"/>
      <c r="B188" s="197"/>
      <c r="C188" s="197"/>
      <c r="D188" s="197"/>
    </row>
    <row r="189" spans="1:4" s="9" customFormat="1" ht="15">
      <c r="A189" s="301"/>
      <c r="B189" s="197"/>
      <c r="C189" s="197"/>
      <c r="D189" s="197"/>
    </row>
    <row r="190" spans="1:4" s="9" customFormat="1" ht="15">
      <c r="A190" s="301"/>
      <c r="B190" s="197"/>
      <c r="C190" s="197"/>
      <c r="D190" s="197"/>
    </row>
    <row r="191" spans="1:4" s="9" customFormat="1" ht="15">
      <c r="A191" s="301"/>
      <c r="B191" s="197"/>
      <c r="C191" s="197"/>
      <c r="D191" s="197"/>
    </row>
    <row r="192" spans="1:4" s="9" customFormat="1" ht="15">
      <c r="A192" s="301"/>
      <c r="B192" s="197"/>
      <c r="C192" s="197"/>
      <c r="D192" s="197"/>
    </row>
    <row r="193" spans="1:4" s="9" customFormat="1" ht="15">
      <c r="A193" s="301"/>
      <c r="B193" s="197"/>
      <c r="C193" s="197"/>
      <c r="D193" s="197"/>
    </row>
    <row r="194" spans="1:4" s="9" customFormat="1" ht="15">
      <c r="A194" s="301"/>
      <c r="B194" s="197"/>
      <c r="C194" s="197"/>
      <c r="D194" s="197"/>
    </row>
    <row r="195" spans="1:4" s="9" customFormat="1" ht="15">
      <c r="A195" s="301"/>
      <c r="B195" s="197"/>
      <c r="C195" s="197"/>
      <c r="D195" s="197"/>
    </row>
    <row r="196" spans="1:4" s="9" customFormat="1" ht="15">
      <c r="A196" s="301"/>
      <c r="B196" s="197"/>
      <c r="C196" s="197"/>
      <c r="D196" s="197"/>
    </row>
    <row r="197" spans="1:4" s="9" customFormat="1" ht="15">
      <c r="A197" s="301"/>
      <c r="B197" s="197"/>
      <c r="C197" s="197"/>
      <c r="D197" s="197"/>
    </row>
    <row r="198" spans="1:4" s="9" customFormat="1" ht="15">
      <c r="A198" s="301"/>
      <c r="B198" s="197"/>
      <c r="C198" s="197"/>
      <c r="D198" s="197"/>
    </row>
    <row r="199" spans="1:4" s="9" customFormat="1" ht="15">
      <c r="A199" s="301"/>
      <c r="B199" s="197"/>
      <c r="C199" s="197"/>
      <c r="D199" s="197"/>
    </row>
    <row r="200" spans="1:4" s="9" customFormat="1" ht="15">
      <c r="A200" s="301"/>
      <c r="B200" s="197"/>
      <c r="C200" s="197"/>
      <c r="D200" s="197"/>
    </row>
    <row r="201" spans="1:4" s="9" customFormat="1" ht="15">
      <c r="A201" s="301"/>
      <c r="B201" s="197"/>
      <c r="C201" s="197"/>
      <c r="D201" s="197"/>
    </row>
    <row r="202" spans="1:4" s="9" customFormat="1" ht="15">
      <c r="A202" s="301"/>
      <c r="B202" s="197"/>
      <c r="C202" s="197"/>
      <c r="D202" s="197"/>
    </row>
    <row r="203" spans="1:4" s="9" customFormat="1" ht="15">
      <c r="A203" s="301"/>
      <c r="B203" s="197"/>
      <c r="C203" s="197"/>
      <c r="D203" s="197"/>
    </row>
    <row r="204" spans="1:4" s="9" customFormat="1" ht="15">
      <c r="A204" s="301"/>
      <c r="B204" s="197"/>
      <c r="C204" s="197"/>
      <c r="D204" s="197"/>
    </row>
    <row r="205" spans="1:4" s="9" customFormat="1" ht="15">
      <c r="A205" s="301"/>
      <c r="B205" s="197"/>
      <c r="C205" s="197"/>
      <c r="D205" s="197"/>
    </row>
    <row r="206" spans="1:4" s="9" customFormat="1" ht="15">
      <c r="A206" s="301"/>
      <c r="B206" s="197"/>
      <c r="C206" s="197"/>
      <c r="D206" s="197"/>
    </row>
    <row r="207" spans="1:4" s="9" customFormat="1" ht="15">
      <c r="A207" s="301"/>
      <c r="B207" s="197"/>
      <c r="C207" s="197"/>
      <c r="D207" s="197"/>
    </row>
    <row r="208" spans="1:4" s="9" customFormat="1" ht="15">
      <c r="A208" s="301"/>
      <c r="B208" s="197"/>
      <c r="C208" s="197"/>
      <c r="D208" s="197"/>
    </row>
    <row r="209" spans="1:4" s="9" customFormat="1" ht="15">
      <c r="A209" s="301"/>
      <c r="B209" s="197"/>
      <c r="C209" s="197"/>
      <c r="D209" s="197"/>
    </row>
    <row r="210" spans="1:4" s="9" customFormat="1" ht="15">
      <c r="A210" s="301"/>
      <c r="B210" s="197"/>
      <c r="C210" s="197"/>
      <c r="D210" s="197"/>
    </row>
    <row r="211" spans="1:4" s="9" customFormat="1" ht="15">
      <c r="A211" s="301"/>
      <c r="B211" s="197"/>
      <c r="C211" s="197"/>
      <c r="D211" s="197"/>
    </row>
    <row r="212" spans="1:4" s="9" customFormat="1" ht="15">
      <c r="A212" s="301"/>
      <c r="B212" s="197"/>
      <c r="C212" s="197"/>
      <c r="D212" s="197"/>
    </row>
    <row r="213" spans="1:4" s="9" customFormat="1" ht="15">
      <c r="A213" s="301"/>
      <c r="B213" s="197"/>
      <c r="C213" s="197"/>
      <c r="D213" s="197"/>
    </row>
    <row r="214" spans="1:4" s="9" customFormat="1" ht="15">
      <c r="A214" s="301"/>
      <c r="B214" s="197"/>
      <c r="C214" s="197"/>
      <c r="D214" s="197"/>
    </row>
    <row r="215" spans="1:4" s="9" customFormat="1" ht="15">
      <c r="A215" s="301"/>
      <c r="B215" s="197"/>
      <c r="C215" s="197"/>
      <c r="D215" s="197"/>
    </row>
    <row r="216" spans="1:4" s="9" customFormat="1" ht="15">
      <c r="A216" s="301"/>
      <c r="B216" s="197"/>
      <c r="C216" s="197"/>
      <c r="D216" s="197"/>
    </row>
    <row r="217" spans="1:4" s="9" customFormat="1" ht="15">
      <c r="A217" s="301"/>
      <c r="B217" s="197"/>
      <c r="C217" s="197"/>
      <c r="D217" s="197"/>
    </row>
    <row r="218" spans="1:4" s="9" customFormat="1" ht="15">
      <c r="A218" s="301"/>
      <c r="B218" s="197"/>
      <c r="C218" s="197"/>
      <c r="D218" s="197"/>
    </row>
    <row r="219" spans="1:4" s="9" customFormat="1" ht="15">
      <c r="A219" s="301"/>
      <c r="B219" s="197"/>
      <c r="C219" s="197"/>
      <c r="D219" s="197"/>
    </row>
    <row r="220" spans="1:4" s="9" customFormat="1" ht="15">
      <c r="A220" s="301"/>
      <c r="B220" s="197"/>
      <c r="C220" s="197"/>
      <c r="D220" s="197"/>
    </row>
    <row r="221" spans="1:4" s="9" customFormat="1" ht="15">
      <c r="A221" s="301"/>
      <c r="B221" s="197"/>
      <c r="C221" s="197"/>
      <c r="D221" s="197"/>
    </row>
    <row r="222" spans="1:4" s="9" customFormat="1" ht="15">
      <c r="A222" s="301"/>
      <c r="B222" s="197"/>
      <c r="C222" s="197"/>
      <c r="D222" s="197"/>
    </row>
    <row r="223" spans="1:4" s="9" customFormat="1" ht="15">
      <c r="A223" s="301"/>
      <c r="B223" s="197"/>
      <c r="C223" s="197"/>
      <c r="D223" s="197"/>
    </row>
    <row r="224" spans="1:4" s="9" customFormat="1" ht="15">
      <c r="A224" s="301"/>
      <c r="B224" s="197"/>
      <c r="C224" s="197"/>
      <c r="D224" s="197"/>
    </row>
    <row r="225" spans="1:4" s="9" customFormat="1" ht="15">
      <c r="A225" s="301"/>
      <c r="B225" s="197"/>
      <c r="C225" s="197"/>
      <c r="D225" s="197"/>
    </row>
    <row r="226" spans="1:4" s="9" customFormat="1" ht="15">
      <c r="A226" s="301"/>
      <c r="B226" s="197"/>
      <c r="C226" s="197"/>
      <c r="D226" s="197"/>
    </row>
    <row r="227" spans="1:4" s="9" customFormat="1" ht="15">
      <c r="A227" s="301"/>
      <c r="B227" s="197"/>
      <c r="C227" s="197"/>
      <c r="D227" s="197"/>
    </row>
    <row r="228" spans="1:4" s="9" customFormat="1" ht="15">
      <c r="A228" s="301"/>
      <c r="B228" s="197"/>
      <c r="C228" s="197"/>
      <c r="D228" s="197"/>
    </row>
    <row r="229" spans="1:4" s="9" customFormat="1" ht="15">
      <c r="A229" s="301"/>
      <c r="B229" s="197"/>
      <c r="C229" s="197"/>
      <c r="D229" s="197"/>
    </row>
    <row r="230" spans="1:4" s="9" customFormat="1" ht="15">
      <c r="A230" s="301"/>
      <c r="B230" s="197"/>
      <c r="C230" s="197"/>
      <c r="D230" s="197"/>
    </row>
    <row r="231" spans="1:4" s="9" customFormat="1" ht="15">
      <c r="A231" s="301"/>
      <c r="B231" s="197"/>
      <c r="C231" s="197"/>
      <c r="D231" s="197"/>
    </row>
    <row r="232" spans="1:4" s="9" customFormat="1" ht="15">
      <c r="A232" s="301"/>
      <c r="B232" s="197"/>
      <c r="C232" s="197"/>
      <c r="D232" s="197"/>
    </row>
    <row r="233" spans="1:4" s="9" customFormat="1" ht="15">
      <c r="A233" s="301"/>
      <c r="B233" s="197"/>
      <c r="C233" s="197"/>
      <c r="D233" s="197"/>
    </row>
    <row r="234" spans="1:4" s="9" customFormat="1" ht="15">
      <c r="A234" s="301"/>
      <c r="B234" s="197"/>
      <c r="C234" s="197"/>
      <c r="D234" s="197"/>
    </row>
    <row r="235" spans="1:4" s="9" customFormat="1" ht="15">
      <c r="A235" s="301"/>
      <c r="B235" s="197"/>
      <c r="C235" s="197"/>
      <c r="D235" s="197"/>
    </row>
    <row r="236" spans="1:4" s="9" customFormat="1" ht="15">
      <c r="A236" s="301"/>
      <c r="B236" s="197"/>
      <c r="C236" s="197"/>
      <c r="D236" s="197"/>
    </row>
    <row r="237" spans="1:4" s="9" customFormat="1" ht="15">
      <c r="A237" s="301"/>
      <c r="B237" s="197"/>
      <c r="C237" s="197"/>
      <c r="D237" s="197"/>
    </row>
    <row r="238" spans="1:4" s="9" customFormat="1" ht="15">
      <c r="A238" s="301"/>
      <c r="B238" s="197"/>
      <c r="C238" s="197"/>
      <c r="D238" s="197"/>
    </row>
    <row r="239" spans="1:4" s="9" customFormat="1" ht="15">
      <c r="A239" s="301"/>
      <c r="B239" s="197"/>
      <c r="C239" s="197"/>
      <c r="D239" s="197"/>
    </row>
    <row r="240" spans="1:4" s="9" customFormat="1" ht="15">
      <c r="A240" s="301"/>
      <c r="B240" s="197"/>
      <c r="C240" s="197"/>
      <c r="D240" s="197"/>
    </row>
    <row r="241" spans="1:4" s="9" customFormat="1" ht="15">
      <c r="A241" s="301"/>
      <c r="B241" s="197"/>
      <c r="C241" s="197"/>
      <c r="D241" s="197"/>
    </row>
    <row r="242" spans="1:4" s="9" customFormat="1" ht="15">
      <c r="A242" s="301"/>
      <c r="B242" s="197"/>
      <c r="C242" s="197"/>
      <c r="D242" s="197"/>
    </row>
    <row r="243" spans="1:4" s="9" customFormat="1" ht="15">
      <c r="A243" s="301"/>
      <c r="B243" s="197"/>
      <c r="C243" s="197"/>
      <c r="D243" s="197"/>
    </row>
    <row r="244" spans="1:4" s="9" customFormat="1" ht="15">
      <c r="A244" s="301"/>
      <c r="B244" s="197"/>
      <c r="C244" s="197"/>
      <c r="D244" s="197"/>
    </row>
    <row r="245" spans="1:4" s="9" customFormat="1" ht="15">
      <c r="A245" s="301"/>
      <c r="B245" s="197"/>
      <c r="C245" s="197"/>
      <c r="D245" s="197"/>
    </row>
    <row r="246" spans="1:4" s="9" customFormat="1" ht="15">
      <c r="A246" s="301"/>
      <c r="B246" s="197"/>
      <c r="C246" s="197"/>
      <c r="D246" s="197"/>
    </row>
    <row r="247" spans="1:4" s="9" customFormat="1" ht="15">
      <c r="A247" s="301"/>
      <c r="B247" s="197"/>
      <c r="C247" s="197"/>
      <c r="D247" s="197"/>
    </row>
    <row r="248" spans="1:4" s="9" customFormat="1" ht="15">
      <c r="A248" s="301"/>
      <c r="B248" s="197"/>
      <c r="C248" s="197"/>
      <c r="D248" s="197"/>
    </row>
    <row r="249" spans="1:4" s="9" customFormat="1" ht="15">
      <c r="A249" s="301"/>
      <c r="B249" s="197"/>
      <c r="C249" s="197"/>
      <c r="D249" s="197"/>
    </row>
  </sheetData>
  <sheetProtection password="8336" sheet="1" objects="1" scenarios="1" selectLockedCells="1" selectUnlockedCells="1"/>
  <mergeCells count="7">
    <mergeCell ref="A68:C68"/>
    <mergeCell ref="A9:A14"/>
    <mergeCell ref="A1:C4"/>
    <mergeCell ref="A8:C8"/>
    <mergeCell ref="A6:C6"/>
    <mergeCell ref="A7:C7"/>
    <mergeCell ref="A5:C5"/>
  </mergeCells>
  <printOptions horizontalCentered="1"/>
  <pageMargins left="0.6" right="0.25" top="0.5" bottom="0.4" header="0.25" footer="0.2"/>
  <pageSetup fitToHeight="1" fitToWidth="1" horizontalDpi="600" verticalDpi="600" orientation="portrait" paperSize="9" scale="77" r:id="rId2"/>
  <headerFooter alignWithMargins="0">
    <oddFooter>&amp;L&amp;F&amp;C&amp;A  Pg &amp;P/&amp;N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L240"/>
  <sheetViews>
    <sheetView zoomScalePageLayoutView="0" workbookViewId="0" topLeftCell="A1">
      <selection activeCell="A71" sqref="A71"/>
    </sheetView>
  </sheetViews>
  <sheetFormatPr defaultColWidth="9.140625" defaultRowHeight="12.75" outlineLevelRow="1"/>
  <cols>
    <col min="1" max="1" width="45.7109375" style="1" customWidth="1"/>
    <col min="2" max="2" width="14.28125" style="2" customWidth="1"/>
    <col min="3" max="5" width="13.7109375" style="2" customWidth="1"/>
    <col min="6" max="6" width="12.28125" style="127" bestFit="1" customWidth="1"/>
    <col min="7" max="8" width="9.140625" style="127" customWidth="1"/>
    <col min="9" max="38" width="9.140625" style="3" customWidth="1"/>
    <col min="39" max="16384" width="9.140625" style="1" customWidth="1"/>
  </cols>
  <sheetData>
    <row r="1" spans="1:5" ht="15.75">
      <c r="A1" s="456"/>
      <c r="B1" s="456"/>
      <c r="C1" s="456"/>
      <c r="D1" s="456"/>
      <c r="E1" s="456"/>
    </row>
    <row r="2" spans="1:5" ht="15.75">
      <c r="A2" s="456"/>
      <c r="B2" s="456"/>
      <c r="C2" s="456"/>
      <c r="D2" s="456"/>
      <c r="E2" s="456"/>
    </row>
    <row r="3" spans="1:5" ht="15.75">
      <c r="A3" s="456"/>
      <c r="B3" s="456"/>
      <c r="C3" s="456"/>
      <c r="D3" s="456"/>
      <c r="E3" s="456"/>
    </row>
    <row r="4" spans="1:5" ht="15.75">
      <c r="A4" s="456"/>
      <c r="B4" s="456"/>
      <c r="C4" s="456"/>
      <c r="D4" s="456"/>
      <c r="E4" s="456"/>
    </row>
    <row r="5" spans="1:38" s="7" customFormat="1" ht="20.25">
      <c r="A5" s="458" t="s">
        <v>86</v>
      </c>
      <c r="B5" s="458"/>
      <c r="C5" s="458"/>
      <c r="D5" s="458"/>
      <c r="E5" s="458"/>
      <c r="F5" s="128"/>
      <c r="G5" s="128"/>
      <c r="H5" s="128"/>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row>
    <row r="6" spans="1:38" s="7" customFormat="1" ht="16.5" customHeight="1">
      <c r="A6" s="457" t="s">
        <v>151</v>
      </c>
      <c r="B6" s="457"/>
      <c r="C6" s="457"/>
      <c r="D6" s="457"/>
      <c r="E6" s="457"/>
      <c r="F6" s="128"/>
      <c r="G6" s="128"/>
      <c r="H6" s="128"/>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row>
    <row r="7" spans="1:38" s="7" customFormat="1" ht="16.5" customHeight="1">
      <c r="A7" s="458" t="str">
        <f>'BS'!$A$7</f>
        <v>for the third financial quarter ended 31 March 2009</v>
      </c>
      <c r="B7" s="458"/>
      <c r="C7" s="458"/>
      <c r="D7" s="458"/>
      <c r="E7" s="458"/>
      <c r="F7" s="128"/>
      <c r="G7" s="128"/>
      <c r="H7" s="128"/>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row>
    <row r="8" spans="1:6" ht="16.5" thickBot="1">
      <c r="A8" s="456"/>
      <c r="B8" s="456"/>
      <c r="C8" s="456"/>
      <c r="D8" s="456"/>
      <c r="E8" s="456"/>
      <c r="F8" s="139"/>
    </row>
    <row r="9" spans="1:38" s="14" customFormat="1" ht="15" customHeight="1">
      <c r="A9" s="468"/>
      <c r="B9" s="466" t="s">
        <v>69</v>
      </c>
      <c r="C9" s="467"/>
      <c r="D9" s="466" t="s">
        <v>70</v>
      </c>
      <c r="E9" s="467"/>
      <c r="F9" s="129"/>
      <c r="G9" s="129"/>
      <c r="H9" s="129"/>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row>
    <row r="10" spans="1:38" s="14" customFormat="1" ht="18" customHeight="1">
      <c r="A10" s="469"/>
      <c r="B10" s="462" t="s">
        <v>120</v>
      </c>
      <c r="C10" s="463"/>
      <c r="D10" s="462" t="s">
        <v>307</v>
      </c>
      <c r="E10" s="463"/>
      <c r="F10" s="129"/>
      <c r="G10" s="129"/>
      <c r="H10" s="129"/>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row>
    <row r="11" spans="1:38" s="14" customFormat="1" ht="19.5" customHeight="1" thickBot="1">
      <c r="A11" s="469"/>
      <c r="B11" s="464" t="s">
        <v>306</v>
      </c>
      <c r="C11" s="465"/>
      <c r="D11" s="464" t="str">
        <f>+B11</f>
        <v>31 March</v>
      </c>
      <c r="E11" s="465"/>
      <c r="F11" s="129"/>
      <c r="G11" s="129"/>
      <c r="H11" s="129"/>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row>
    <row r="12" spans="1:38" s="14" customFormat="1" ht="14.25">
      <c r="A12" s="469"/>
      <c r="B12" s="215">
        <v>2009</v>
      </c>
      <c r="C12" s="23">
        <f>B12-1</f>
        <v>2008</v>
      </c>
      <c r="D12" s="215">
        <f>+B12</f>
        <v>2009</v>
      </c>
      <c r="E12" s="23">
        <f>+C12</f>
        <v>2008</v>
      </c>
      <c r="F12" s="129"/>
      <c r="G12" s="129"/>
      <c r="H12" s="129"/>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row>
    <row r="13" spans="1:38" s="14" customFormat="1" ht="15" thickBot="1">
      <c r="A13" s="470"/>
      <c r="B13" s="216" t="s">
        <v>74</v>
      </c>
      <c r="C13" s="24" t="s">
        <v>74</v>
      </c>
      <c r="D13" s="216" t="s">
        <v>74</v>
      </c>
      <c r="E13" s="24" t="s">
        <v>74</v>
      </c>
      <c r="F13" s="129"/>
      <c r="G13" s="129"/>
      <c r="H13" s="129"/>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row>
    <row r="14" spans="1:38" s="14" customFormat="1" ht="23.25" customHeight="1">
      <c r="A14" s="255" t="s">
        <v>44</v>
      </c>
      <c r="B14" s="217">
        <f>'[2]qtr PLgroup'!$S$8</f>
        <v>80143</v>
      </c>
      <c r="C14" s="218">
        <f>'[1]IS'!B14</f>
        <v>52991</v>
      </c>
      <c r="D14" s="219">
        <f>'[2]PLgroup'!$S$8</f>
        <v>168201</v>
      </c>
      <c r="E14" s="218">
        <f>'[1]IS'!D14</f>
        <v>149791</v>
      </c>
      <c r="F14" s="337"/>
      <c r="G14" s="337"/>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row>
    <row r="15" spans="1:38" s="9" customFormat="1" ht="23.25" customHeight="1">
      <c r="A15" s="262" t="s">
        <v>342</v>
      </c>
      <c r="B15" s="220">
        <f>'[2]qtr PLgroup'!$S$10</f>
        <v>121</v>
      </c>
      <c r="C15" s="221">
        <f>'[1]IS'!B15</f>
        <v>5616</v>
      </c>
      <c r="D15" s="220">
        <f>+'[2]PLgroup'!$S$10</f>
        <v>94</v>
      </c>
      <c r="E15" s="221">
        <f>'[1]IS'!D15</f>
        <v>11028</v>
      </c>
      <c r="F15" s="185"/>
      <c r="G15" s="184"/>
      <c r="H15" s="129"/>
      <c r="I15" s="9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row>
    <row r="16" spans="1:38" s="9" customFormat="1" ht="23.25" customHeight="1">
      <c r="A16" s="262" t="s">
        <v>61</v>
      </c>
      <c r="B16" s="226">
        <f>B21-B14-B15-B18-B19-B20</f>
        <v>-66372</v>
      </c>
      <c r="C16" s="227">
        <f>'[1]IS'!B16</f>
        <v>-49290</v>
      </c>
      <c r="D16" s="226">
        <f>D21-D14-D15-D18-D19-D20</f>
        <v>-151953</v>
      </c>
      <c r="E16" s="227">
        <f>ROUND('[1]IS'!D16,0)</f>
        <v>-129747</v>
      </c>
      <c r="F16" s="185"/>
      <c r="G16" s="184"/>
      <c r="H16" s="129"/>
      <c r="I16" s="9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row>
    <row r="17" spans="1:9" s="36" customFormat="1" ht="23.25" customHeight="1">
      <c r="A17" s="450" t="s">
        <v>352</v>
      </c>
      <c r="B17" s="325">
        <f>B14+B15+B16</f>
        <v>13892</v>
      </c>
      <c r="C17" s="451">
        <f>C14+C15+C16</f>
        <v>9317</v>
      </c>
      <c r="D17" s="325">
        <f>D14+D15+D16</f>
        <v>16342</v>
      </c>
      <c r="E17" s="451">
        <f>E14+E15+E16</f>
        <v>31072</v>
      </c>
      <c r="F17" s="316"/>
      <c r="G17" s="435"/>
      <c r="H17" s="317"/>
      <c r="I17" s="96"/>
    </row>
    <row r="18" spans="1:38" s="14" customFormat="1" ht="23.25" customHeight="1">
      <c r="A18" s="262" t="s">
        <v>152</v>
      </c>
      <c r="B18" s="220">
        <f>+'[2]qtr PLgroup'!$S$23+'[2]qtr PLgroup'!$S$25+'[2]qtr PLgroup'!$S$27</f>
        <v>-8343</v>
      </c>
      <c r="C18" s="221">
        <f>'[1]IS'!B17</f>
        <v>-3205</v>
      </c>
      <c r="D18" s="220">
        <f>+'[2]PLgroup'!$S$23+'[2]PLgroup'!$S$25+'[2]PLgroup'!$S$27</f>
        <v>-17126</v>
      </c>
      <c r="E18" s="221">
        <f>'[1]IS'!D17</f>
        <v>-9444</v>
      </c>
      <c r="F18" s="185"/>
      <c r="G18" s="184"/>
      <c r="H18" s="129"/>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row>
    <row r="19" spans="1:38" s="14" customFormat="1" ht="23.25" customHeight="1">
      <c r="A19" s="262" t="s">
        <v>62</v>
      </c>
      <c r="B19" s="220">
        <f>+'[2]qtr PLgroup'!$S$49</f>
        <v>-3598</v>
      </c>
      <c r="C19" s="221">
        <f>'[1]IS'!B19</f>
        <v>-1640</v>
      </c>
      <c r="D19" s="220">
        <f>+'[2]PLgroup'!$S$49</f>
        <v>-8532</v>
      </c>
      <c r="E19" s="221">
        <f>'[1]IS'!D19</f>
        <v>-4664</v>
      </c>
      <c r="F19" s="185"/>
      <c r="G19" s="184"/>
      <c r="H19" s="129"/>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row>
    <row r="20" spans="1:38" s="9" customFormat="1" ht="15" hidden="1" outlineLevel="1">
      <c r="A20" s="333" t="s">
        <v>153</v>
      </c>
      <c r="B20" s="222">
        <f>'[2]qtr PLgroup'!$S$55</f>
        <v>0</v>
      </c>
      <c r="C20" s="223">
        <v>0</v>
      </c>
      <c r="D20" s="222">
        <f>'[2]PLgroup'!$S$55</f>
        <v>0</v>
      </c>
      <c r="E20" s="223">
        <v>0</v>
      </c>
      <c r="F20" s="185"/>
      <c r="G20" s="184"/>
      <c r="H20" s="129"/>
      <c r="I20" s="9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row>
    <row r="21" spans="1:38" s="14" customFormat="1" ht="23.25" customHeight="1" collapsed="1">
      <c r="A21" s="255" t="s">
        <v>273</v>
      </c>
      <c r="B21" s="224">
        <f>+'[2]qtr PLgroup'!$S$57</f>
        <v>1951</v>
      </c>
      <c r="C21" s="225">
        <f>SUM(C17:C19)</f>
        <v>4472</v>
      </c>
      <c r="D21" s="224">
        <f>ROUND(+'[2]PLgroup'!$S$57,0)</f>
        <v>-9316</v>
      </c>
      <c r="E21" s="225">
        <f>SUM(E17:E19)</f>
        <v>16964</v>
      </c>
      <c r="F21" s="337"/>
      <c r="G21" s="337"/>
      <c r="H21" s="129"/>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row>
    <row r="22" spans="1:38" s="9" customFormat="1" ht="24" customHeight="1">
      <c r="A22" s="262" t="s">
        <v>41</v>
      </c>
      <c r="B22" s="226">
        <f>+'[2]qtr PLgroup'!$S$59</f>
        <v>3534</v>
      </c>
      <c r="C22" s="227">
        <f>'[1]IS'!B21</f>
        <v>-1285</v>
      </c>
      <c r="D22" s="226">
        <f>+'[2]PLgroup'!$S$59</f>
        <v>2531</v>
      </c>
      <c r="E22" s="227">
        <f>'[1]IS'!D21</f>
        <v>-3777</v>
      </c>
      <c r="F22" s="185"/>
      <c r="G22" s="184"/>
      <c r="H22" s="129"/>
      <c r="I22" s="9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row>
    <row r="23" spans="1:38" s="14" customFormat="1" ht="24" customHeight="1" thickBot="1">
      <c r="A23" s="255" t="s">
        <v>274</v>
      </c>
      <c r="B23" s="228">
        <f>B21+B22</f>
        <v>5485</v>
      </c>
      <c r="C23" s="229">
        <f>C21+C22</f>
        <v>3187</v>
      </c>
      <c r="D23" s="228">
        <f>D21+D22</f>
        <v>-6785</v>
      </c>
      <c r="E23" s="229">
        <f>E21+E22</f>
        <v>13187</v>
      </c>
      <c r="F23" s="185"/>
      <c r="G23" s="184"/>
      <c r="H23" s="129"/>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row>
    <row r="24" spans="1:38" s="14" customFormat="1" ht="24" customHeight="1" thickTop="1">
      <c r="A24" s="255"/>
      <c r="B24" s="447"/>
      <c r="C24" s="217"/>
      <c r="D24" s="217"/>
      <c r="E24" s="217"/>
      <c r="F24" s="185"/>
      <c r="G24" s="129"/>
      <c r="H24" s="129"/>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row>
    <row r="25" spans="1:38" s="14" customFormat="1" ht="20.25" customHeight="1">
      <c r="A25" s="255" t="s">
        <v>97</v>
      </c>
      <c r="B25" s="217"/>
      <c r="C25" s="217"/>
      <c r="D25" s="217"/>
      <c r="E25" s="217"/>
      <c r="F25" s="185"/>
      <c r="G25" s="129"/>
      <c r="H25" s="129"/>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row>
    <row r="26" spans="1:38" s="14" customFormat="1" ht="20.25" customHeight="1">
      <c r="A26" s="262" t="s">
        <v>102</v>
      </c>
      <c r="B26" s="220">
        <f>+'[2]qtr PLgroup'!$S$65</f>
        <v>4739</v>
      </c>
      <c r="C26" s="221">
        <f>'[1]IS'!B25</f>
        <v>2493</v>
      </c>
      <c r="D26" s="230">
        <f>+'[2]PLgroup'!$S$65</f>
        <v>-1149</v>
      </c>
      <c r="E26" s="221">
        <f>ROUND('[1]IS'!D25,0)</f>
        <v>10930</v>
      </c>
      <c r="F26" s="185"/>
      <c r="G26" s="129"/>
      <c r="H26" s="129"/>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row>
    <row r="27" spans="1:38" s="9" customFormat="1" ht="22.5" customHeight="1">
      <c r="A27" s="262" t="s">
        <v>63</v>
      </c>
      <c r="B27" s="226">
        <f>-'[2]qtr PLgroup'!$S$63</f>
        <v>746</v>
      </c>
      <c r="C27" s="221">
        <f>'[1]IS'!B26</f>
        <v>694</v>
      </c>
      <c r="D27" s="220">
        <f>-'[2]PLgroup'!$S$63</f>
        <v>-5636</v>
      </c>
      <c r="E27" s="221">
        <f>'[1]IS'!D26</f>
        <v>2257</v>
      </c>
      <c r="F27" s="185"/>
      <c r="G27" s="129"/>
      <c r="H27" s="101"/>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row>
    <row r="28" spans="1:38" s="14" customFormat="1" ht="21.75" customHeight="1" thickBot="1">
      <c r="A28" s="255" t="s">
        <v>274</v>
      </c>
      <c r="B28" s="228">
        <f>SUM(B26:B27)</f>
        <v>5485</v>
      </c>
      <c r="C28" s="228">
        <f>SUM(C26:C27)</f>
        <v>3187</v>
      </c>
      <c r="D28" s="228">
        <f>SUM(D26:D27)</f>
        <v>-6785</v>
      </c>
      <c r="E28" s="228">
        <f>SUM(E26:E27)</f>
        <v>13187</v>
      </c>
      <c r="F28" s="185"/>
      <c r="G28" s="129"/>
      <c r="H28" s="129"/>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row>
    <row r="29" spans="1:38" s="25" customFormat="1" ht="15.75" hidden="1" outlineLevel="1" thickTop="1">
      <c r="A29" s="334" t="s">
        <v>221</v>
      </c>
      <c r="B29" s="314">
        <f>B23-B28</f>
        <v>0</v>
      </c>
      <c r="C29" s="315">
        <f>C23-C28</f>
        <v>0</v>
      </c>
      <c r="D29" s="314">
        <f>D23-D28</f>
        <v>0</v>
      </c>
      <c r="E29" s="315">
        <f>E23-E28</f>
        <v>0</v>
      </c>
      <c r="F29" s="316"/>
      <c r="G29" s="317"/>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row>
    <row r="30" spans="1:38" s="25" customFormat="1" ht="9" customHeight="1" collapsed="1" thickTop="1">
      <c r="A30" s="334"/>
      <c r="B30" s="314"/>
      <c r="C30" s="315"/>
      <c r="D30" s="314"/>
      <c r="E30" s="315"/>
      <c r="F30" s="316"/>
      <c r="G30" s="317"/>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row>
    <row r="31" spans="1:8" s="96" customFormat="1" ht="29.25" customHeight="1">
      <c r="A31" s="449" t="s">
        <v>355</v>
      </c>
      <c r="B31" s="325"/>
      <c r="C31" s="325"/>
      <c r="D31" s="325"/>
      <c r="E31" s="325"/>
      <c r="F31" s="185"/>
      <c r="G31" s="129"/>
      <c r="H31" s="129"/>
    </row>
    <row r="32" spans="1:38" s="10" customFormat="1" ht="22.5" customHeight="1">
      <c r="A32" s="335" t="s">
        <v>100</v>
      </c>
      <c r="B32" s="231">
        <f>+Note_B!C180</f>
        <v>0.6218507243334034</v>
      </c>
      <c r="C32" s="232">
        <f>+Note_B!D180</f>
        <v>0.3271310098677304</v>
      </c>
      <c r="D32" s="344">
        <f>+Note_B!E180</f>
        <v>-0.1507715725383162</v>
      </c>
      <c r="E32" s="232">
        <f>+Note_B!F180</f>
        <v>1.434232626495906</v>
      </c>
      <c r="F32" s="130"/>
      <c r="G32" s="129"/>
      <c r="H32" s="130"/>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row>
    <row r="33" spans="1:38" s="9" customFormat="1" ht="22.5" customHeight="1" thickBot="1">
      <c r="A33" s="336" t="s">
        <v>129</v>
      </c>
      <c r="B33" s="233">
        <f>+Note_B!C181</f>
        <v>0.41456714955560225</v>
      </c>
      <c r="C33" s="234">
        <f>+Note_B!D181</f>
        <v>0.21808733991182028</v>
      </c>
      <c r="D33" s="345">
        <f>+Note_B!E181</f>
        <v>-0.10051438169221079</v>
      </c>
      <c r="E33" s="234">
        <f>+Note_B!F181</f>
        <v>0.956155084330604</v>
      </c>
      <c r="F33" s="101"/>
      <c r="G33" s="129"/>
      <c r="H33" s="101"/>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row>
    <row r="34" spans="1:38" s="9" customFormat="1" ht="15">
      <c r="A34" s="461"/>
      <c r="B34" s="461"/>
      <c r="C34" s="461"/>
      <c r="D34" s="461"/>
      <c r="E34" s="461"/>
      <c r="F34" s="101"/>
      <c r="G34" s="129"/>
      <c r="H34" s="101"/>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row>
    <row r="35" spans="1:38" s="9" customFormat="1" ht="30" customHeight="1">
      <c r="A35" s="459" t="s">
        <v>245</v>
      </c>
      <c r="B35" s="459"/>
      <c r="C35" s="459"/>
      <c r="D35" s="460"/>
      <c r="E35" s="460"/>
      <c r="F35" s="101"/>
      <c r="G35" s="129"/>
      <c r="H35" s="101"/>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row>
    <row r="36" spans="6:8" s="36" customFormat="1" ht="15">
      <c r="F36" s="101"/>
      <c r="G36" s="129"/>
      <c r="H36" s="101"/>
    </row>
    <row r="37" spans="1:8" s="36" customFormat="1" ht="15">
      <c r="A37" s="35"/>
      <c r="B37" s="35"/>
      <c r="C37" s="35"/>
      <c r="D37" s="126"/>
      <c r="E37" s="126"/>
      <c r="F37" s="101"/>
      <c r="G37" s="129"/>
      <c r="H37" s="101"/>
    </row>
    <row r="38" spans="1:8" s="36" customFormat="1" ht="15">
      <c r="A38" s="100"/>
      <c r="B38" s="126"/>
      <c r="C38" s="126"/>
      <c r="D38" s="126"/>
      <c r="E38" s="126"/>
      <c r="F38" s="101"/>
      <c r="G38" s="129"/>
      <c r="H38" s="101"/>
    </row>
    <row r="39" spans="6:8" s="36" customFormat="1" ht="15">
      <c r="F39" s="101"/>
      <c r="G39" s="129"/>
      <c r="H39" s="101"/>
    </row>
    <row r="40" spans="6:8" s="36" customFormat="1" ht="15">
      <c r="F40" s="101"/>
      <c r="G40" s="129"/>
      <c r="H40" s="101"/>
    </row>
    <row r="41" spans="6:38" s="9" customFormat="1" ht="15">
      <c r="F41" s="101"/>
      <c r="G41" s="129"/>
      <c r="H41" s="101"/>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row>
    <row r="42" spans="6:38" s="9" customFormat="1" ht="15">
      <c r="F42" s="101"/>
      <c r="G42" s="129"/>
      <c r="H42" s="101"/>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row>
    <row r="43" spans="6:38" s="9" customFormat="1" ht="15">
      <c r="F43" s="101"/>
      <c r="G43" s="101"/>
      <c r="H43" s="101"/>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row>
    <row r="44" spans="6:38" s="9" customFormat="1" ht="15">
      <c r="F44" s="101"/>
      <c r="G44" s="101"/>
      <c r="H44" s="101"/>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row>
    <row r="45" spans="6:38" s="9" customFormat="1" ht="15">
      <c r="F45" s="101"/>
      <c r="G45" s="101"/>
      <c r="H45" s="101"/>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row>
    <row r="46" spans="6:38" s="9" customFormat="1" ht="15">
      <c r="F46" s="101"/>
      <c r="G46" s="101"/>
      <c r="H46" s="101"/>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row>
    <row r="47" spans="2:38" s="9" customFormat="1" ht="15">
      <c r="B47" s="21"/>
      <c r="C47" s="21"/>
      <c r="D47" s="21"/>
      <c r="E47" s="21"/>
      <c r="F47" s="101"/>
      <c r="G47" s="101"/>
      <c r="H47" s="101"/>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row>
    <row r="48" spans="2:38" s="9" customFormat="1" ht="15">
      <c r="B48" s="21"/>
      <c r="C48" s="21"/>
      <c r="D48" s="21"/>
      <c r="E48" s="21"/>
      <c r="F48" s="101"/>
      <c r="G48" s="101"/>
      <c r="H48" s="101"/>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row>
    <row r="49" spans="2:38" s="9" customFormat="1" ht="15">
      <c r="B49" s="21"/>
      <c r="C49" s="21"/>
      <c r="D49" s="21"/>
      <c r="E49" s="21"/>
      <c r="F49" s="101"/>
      <c r="G49" s="101"/>
      <c r="H49" s="101"/>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row>
    <row r="50" spans="2:38" s="9" customFormat="1" ht="15">
      <c r="B50" s="21"/>
      <c r="C50" s="21"/>
      <c r="D50" s="21"/>
      <c r="E50" s="21"/>
      <c r="F50" s="101"/>
      <c r="G50" s="101"/>
      <c r="H50" s="101"/>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row>
    <row r="51" spans="2:38" s="9" customFormat="1" ht="15">
      <c r="B51" s="21"/>
      <c r="C51" s="21"/>
      <c r="D51" s="21"/>
      <c r="E51" s="21"/>
      <c r="F51" s="101"/>
      <c r="G51" s="101"/>
      <c r="H51" s="101"/>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row>
    <row r="52" spans="2:38" s="9" customFormat="1" ht="15">
      <c r="B52" s="21"/>
      <c r="C52" s="21"/>
      <c r="D52" s="21"/>
      <c r="E52" s="21"/>
      <c r="F52" s="101"/>
      <c r="G52" s="101"/>
      <c r="H52" s="101"/>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row>
    <row r="53" spans="2:38" s="9" customFormat="1" ht="15">
      <c r="B53" s="21"/>
      <c r="C53" s="21"/>
      <c r="D53" s="21"/>
      <c r="E53" s="21"/>
      <c r="F53" s="101"/>
      <c r="G53" s="101"/>
      <c r="H53" s="101"/>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row>
    <row r="54" spans="2:38" s="9" customFormat="1" ht="15">
      <c r="B54" s="21"/>
      <c r="C54" s="21"/>
      <c r="D54" s="21"/>
      <c r="E54" s="21"/>
      <c r="F54" s="101"/>
      <c r="G54" s="101"/>
      <c r="H54" s="101"/>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row>
    <row r="55" spans="2:38" s="9" customFormat="1" ht="15">
      <c r="B55" s="21"/>
      <c r="C55" s="21"/>
      <c r="D55" s="21"/>
      <c r="E55" s="21"/>
      <c r="F55" s="101"/>
      <c r="G55" s="101"/>
      <c r="H55" s="101"/>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row>
    <row r="56" spans="2:38" s="9" customFormat="1" ht="15">
      <c r="B56" s="21"/>
      <c r="C56" s="21"/>
      <c r="D56" s="21"/>
      <c r="E56" s="21"/>
      <c r="F56" s="101"/>
      <c r="G56" s="101"/>
      <c r="H56" s="101"/>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row>
    <row r="57" spans="2:38" s="9" customFormat="1" ht="15">
      <c r="B57" s="21"/>
      <c r="C57" s="21"/>
      <c r="D57" s="21"/>
      <c r="E57" s="21"/>
      <c r="F57" s="101"/>
      <c r="G57" s="101"/>
      <c r="H57" s="101"/>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row>
    <row r="58" spans="2:38" s="9" customFormat="1" ht="15">
      <c r="B58" s="21"/>
      <c r="C58" s="21"/>
      <c r="D58" s="21"/>
      <c r="E58" s="21"/>
      <c r="F58" s="101"/>
      <c r="G58" s="101"/>
      <c r="H58" s="101"/>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row>
    <row r="59" spans="2:38" s="9" customFormat="1" ht="15">
      <c r="B59" s="21"/>
      <c r="C59" s="21"/>
      <c r="D59" s="21"/>
      <c r="E59" s="21"/>
      <c r="F59" s="101"/>
      <c r="G59" s="101"/>
      <c r="H59" s="101"/>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row>
    <row r="60" spans="2:38" s="9" customFormat="1" ht="15">
      <c r="B60" s="21"/>
      <c r="C60" s="21"/>
      <c r="D60" s="21"/>
      <c r="E60" s="21"/>
      <c r="F60" s="101"/>
      <c r="G60" s="101"/>
      <c r="H60" s="101"/>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row>
    <row r="61" spans="2:38" s="9" customFormat="1" ht="15">
      <c r="B61" s="21"/>
      <c r="C61" s="21"/>
      <c r="D61" s="21"/>
      <c r="E61" s="21"/>
      <c r="F61" s="101"/>
      <c r="G61" s="101"/>
      <c r="H61" s="101"/>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row>
    <row r="62" spans="2:38" s="9" customFormat="1" ht="15">
      <c r="B62" s="21"/>
      <c r="C62" s="21"/>
      <c r="D62" s="21"/>
      <c r="E62" s="21"/>
      <c r="F62" s="101"/>
      <c r="G62" s="101"/>
      <c r="H62" s="101"/>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row>
    <row r="63" spans="2:38" s="9" customFormat="1" ht="15">
      <c r="B63" s="21"/>
      <c r="C63" s="21"/>
      <c r="D63" s="21"/>
      <c r="E63" s="21"/>
      <c r="F63" s="101"/>
      <c r="G63" s="101"/>
      <c r="H63" s="101"/>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row>
    <row r="64" spans="2:38" s="9" customFormat="1" ht="15">
      <c r="B64" s="21"/>
      <c r="C64" s="21"/>
      <c r="D64" s="21"/>
      <c r="E64" s="21"/>
      <c r="F64" s="101"/>
      <c r="G64" s="101"/>
      <c r="H64" s="101"/>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row>
    <row r="65" spans="2:38" s="9" customFormat="1" ht="15">
      <c r="B65" s="21"/>
      <c r="C65" s="21"/>
      <c r="D65" s="21"/>
      <c r="E65" s="21"/>
      <c r="F65" s="101"/>
      <c r="G65" s="101"/>
      <c r="H65" s="101"/>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row>
    <row r="66" spans="2:38" s="9" customFormat="1" ht="15">
      <c r="B66" s="21"/>
      <c r="C66" s="21"/>
      <c r="D66" s="21"/>
      <c r="E66" s="21"/>
      <c r="F66" s="101"/>
      <c r="G66" s="101"/>
      <c r="H66" s="101"/>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row>
    <row r="67" spans="2:38" s="9" customFormat="1" ht="15">
      <c r="B67" s="21"/>
      <c r="C67" s="21"/>
      <c r="D67" s="21"/>
      <c r="E67" s="21"/>
      <c r="F67" s="101"/>
      <c r="G67" s="101"/>
      <c r="H67" s="101"/>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row>
    <row r="68" spans="2:38" s="9" customFormat="1" ht="15">
      <c r="B68" s="21"/>
      <c r="C68" s="21"/>
      <c r="D68" s="21"/>
      <c r="E68" s="21"/>
      <c r="F68" s="101"/>
      <c r="G68" s="101"/>
      <c r="H68" s="101"/>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row>
    <row r="69" spans="2:38" s="9" customFormat="1" ht="15">
      <c r="B69" s="21"/>
      <c r="C69" s="21"/>
      <c r="D69" s="21"/>
      <c r="E69" s="21"/>
      <c r="F69" s="101"/>
      <c r="G69" s="101"/>
      <c r="H69" s="101"/>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row>
    <row r="70" spans="2:38" s="9" customFormat="1" ht="15">
      <c r="B70" s="21"/>
      <c r="C70" s="21"/>
      <c r="D70" s="21"/>
      <c r="E70" s="21"/>
      <c r="F70" s="101"/>
      <c r="G70" s="101"/>
      <c r="H70" s="101"/>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row>
    <row r="71" spans="2:38" s="9" customFormat="1" ht="15">
      <c r="B71" s="21"/>
      <c r="C71" s="21"/>
      <c r="D71" s="21"/>
      <c r="E71" s="21"/>
      <c r="F71" s="101"/>
      <c r="G71" s="101"/>
      <c r="H71" s="101"/>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row>
    <row r="72" spans="2:38" s="9" customFormat="1" ht="15">
      <c r="B72" s="21"/>
      <c r="C72" s="21"/>
      <c r="D72" s="21"/>
      <c r="E72" s="21"/>
      <c r="F72" s="101"/>
      <c r="G72" s="101"/>
      <c r="H72" s="101"/>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row>
    <row r="73" spans="2:38" s="9" customFormat="1" ht="15">
      <c r="B73" s="21"/>
      <c r="C73" s="21"/>
      <c r="D73" s="21"/>
      <c r="E73" s="21"/>
      <c r="F73" s="101"/>
      <c r="G73" s="101"/>
      <c r="H73" s="101"/>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row>
    <row r="74" spans="2:38" s="9" customFormat="1" ht="15">
      <c r="B74" s="21"/>
      <c r="C74" s="21"/>
      <c r="D74" s="21"/>
      <c r="E74" s="21"/>
      <c r="F74" s="101"/>
      <c r="G74" s="101"/>
      <c r="H74" s="101"/>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row>
    <row r="75" spans="2:38" s="9" customFormat="1" ht="15">
      <c r="B75" s="21"/>
      <c r="C75" s="21"/>
      <c r="D75" s="21"/>
      <c r="E75" s="21"/>
      <c r="F75" s="101"/>
      <c r="G75" s="101"/>
      <c r="H75" s="101"/>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row>
    <row r="76" spans="2:38" s="9" customFormat="1" ht="15">
      <c r="B76" s="21"/>
      <c r="C76" s="21"/>
      <c r="D76" s="21"/>
      <c r="E76" s="21"/>
      <c r="F76" s="101"/>
      <c r="G76" s="101"/>
      <c r="H76" s="101"/>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row>
    <row r="77" spans="2:38" s="9" customFormat="1" ht="15">
      <c r="B77" s="21"/>
      <c r="C77" s="21"/>
      <c r="D77" s="21"/>
      <c r="E77" s="21"/>
      <c r="F77" s="101"/>
      <c r="G77" s="101"/>
      <c r="H77" s="101"/>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row>
    <row r="78" spans="2:38" s="9" customFormat="1" ht="15">
      <c r="B78" s="21"/>
      <c r="C78" s="21"/>
      <c r="D78" s="21"/>
      <c r="E78" s="21"/>
      <c r="F78" s="101"/>
      <c r="G78" s="101"/>
      <c r="H78" s="101"/>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row>
    <row r="79" spans="2:38" s="9" customFormat="1" ht="15">
      <c r="B79" s="21"/>
      <c r="C79" s="21"/>
      <c r="D79" s="21"/>
      <c r="E79" s="21"/>
      <c r="F79" s="101"/>
      <c r="G79" s="101"/>
      <c r="H79" s="101"/>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row>
    <row r="80" spans="2:38" s="9" customFormat="1" ht="15">
      <c r="B80" s="21"/>
      <c r="C80" s="21"/>
      <c r="D80" s="21"/>
      <c r="E80" s="21"/>
      <c r="F80" s="101"/>
      <c r="G80" s="101"/>
      <c r="H80" s="101"/>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row>
    <row r="81" spans="2:38" s="9" customFormat="1" ht="15">
      <c r="B81" s="21"/>
      <c r="C81" s="21"/>
      <c r="D81" s="21"/>
      <c r="E81" s="21"/>
      <c r="F81" s="101"/>
      <c r="G81" s="101"/>
      <c r="H81" s="101"/>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row>
    <row r="82" spans="2:38" s="9" customFormat="1" ht="15">
      <c r="B82" s="21"/>
      <c r="C82" s="21"/>
      <c r="D82" s="21"/>
      <c r="E82" s="21"/>
      <c r="F82" s="101"/>
      <c r="G82" s="101"/>
      <c r="H82" s="101"/>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row>
    <row r="83" spans="2:38" s="9" customFormat="1" ht="15">
      <c r="B83" s="21"/>
      <c r="C83" s="21"/>
      <c r="D83" s="21"/>
      <c r="E83" s="21"/>
      <c r="F83" s="101"/>
      <c r="G83" s="101"/>
      <c r="H83" s="101"/>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row>
    <row r="84" spans="2:38" s="9" customFormat="1" ht="15">
      <c r="B84" s="21"/>
      <c r="C84" s="21"/>
      <c r="D84" s="21"/>
      <c r="E84" s="21"/>
      <c r="F84" s="101"/>
      <c r="G84" s="101"/>
      <c r="H84" s="101"/>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row>
    <row r="85" spans="2:38" s="9" customFormat="1" ht="15">
      <c r="B85" s="21"/>
      <c r="C85" s="21"/>
      <c r="D85" s="21"/>
      <c r="E85" s="21"/>
      <c r="F85" s="101"/>
      <c r="G85" s="101"/>
      <c r="H85" s="101"/>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row>
    <row r="86" spans="2:38" s="9" customFormat="1" ht="15">
      <c r="B86" s="21"/>
      <c r="C86" s="21"/>
      <c r="D86" s="21"/>
      <c r="E86" s="21"/>
      <c r="F86" s="101"/>
      <c r="G86" s="101"/>
      <c r="H86" s="101"/>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row>
    <row r="87" spans="2:38" s="9" customFormat="1" ht="15">
      <c r="B87" s="21"/>
      <c r="C87" s="21"/>
      <c r="D87" s="21"/>
      <c r="E87" s="21"/>
      <c r="F87" s="101"/>
      <c r="G87" s="101"/>
      <c r="H87" s="101"/>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row>
    <row r="88" spans="2:38" s="9" customFormat="1" ht="15">
      <c r="B88" s="21"/>
      <c r="C88" s="21"/>
      <c r="D88" s="21"/>
      <c r="E88" s="21"/>
      <c r="F88" s="101"/>
      <c r="G88" s="101"/>
      <c r="H88" s="101"/>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row>
    <row r="89" spans="2:38" s="9" customFormat="1" ht="15">
      <c r="B89" s="21"/>
      <c r="C89" s="21"/>
      <c r="D89" s="21"/>
      <c r="E89" s="21"/>
      <c r="F89" s="101"/>
      <c r="G89" s="101"/>
      <c r="H89" s="101"/>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row>
    <row r="90" spans="2:38" s="9" customFormat="1" ht="15">
      <c r="B90" s="21"/>
      <c r="C90" s="21"/>
      <c r="D90" s="21"/>
      <c r="E90" s="21"/>
      <c r="F90" s="101"/>
      <c r="G90" s="101"/>
      <c r="H90" s="101"/>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row>
    <row r="91" spans="2:38" s="9" customFormat="1" ht="15">
      <c r="B91" s="21"/>
      <c r="C91" s="21"/>
      <c r="D91" s="21"/>
      <c r="E91" s="21"/>
      <c r="F91" s="101"/>
      <c r="G91" s="101"/>
      <c r="H91" s="101"/>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row>
    <row r="92" spans="2:38" s="9" customFormat="1" ht="15">
      <c r="B92" s="21"/>
      <c r="C92" s="21"/>
      <c r="D92" s="21"/>
      <c r="E92" s="21"/>
      <c r="F92" s="101"/>
      <c r="G92" s="101"/>
      <c r="H92" s="101"/>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row>
    <row r="93" spans="2:38" s="9" customFormat="1" ht="15">
      <c r="B93" s="21"/>
      <c r="C93" s="21"/>
      <c r="D93" s="21"/>
      <c r="E93" s="21"/>
      <c r="F93" s="101"/>
      <c r="G93" s="101"/>
      <c r="H93" s="101"/>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row>
    <row r="94" spans="2:38" s="9" customFormat="1" ht="15">
      <c r="B94" s="21"/>
      <c r="C94" s="21"/>
      <c r="D94" s="21"/>
      <c r="E94" s="21"/>
      <c r="F94" s="101"/>
      <c r="G94" s="101"/>
      <c r="H94" s="101"/>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row>
    <row r="95" spans="2:38" s="9" customFormat="1" ht="15">
      <c r="B95" s="21"/>
      <c r="C95" s="21"/>
      <c r="D95" s="21"/>
      <c r="E95" s="21"/>
      <c r="F95" s="101"/>
      <c r="G95" s="101"/>
      <c r="H95" s="101"/>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row>
    <row r="96" spans="2:38" s="9" customFormat="1" ht="15">
      <c r="B96" s="21"/>
      <c r="C96" s="21"/>
      <c r="D96" s="21"/>
      <c r="E96" s="21"/>
      <c r="F96" s="101"/>
      <c r="G96" s="101"/>
      <c r="H96" s="101"/>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row>
    <row r="97" spans="2:38" s="9" customFormat="1" ht="15">
      <c r="B97" s="21"/>
      <c r="C97" s="21"/>
      <c r="D97" s="21"/>
      <c r="E97" s="21"/>
      <c r="F97" s="101"/>
      <c r="G97" s="101"/>
      <c r="H97" s="101"/>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row>
    <row r="98" spans="2:38" s="9" customFormat="1" ht="15">
      <c r="B98" s="21"/>
      <c r="C98" s="21"/>
      <c r="D98" s="21"/>
      <c r="E98" s="21"/>
      <c r="F98" s="101"/>
      <c r="G98" s="101"/>
      <c r="H98" s="101"/>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row>
    <row r="99" spans="2:38" s="9" customFormat="1" ht="15">
      <c r="B99" s="21"/>
      <c r="C99" s="21"/>
      <c r="D99" s="21"/>
      <c r="E99" s="21"/>
      <c r="F99" s="101"/>
      <c r="G99" s="101"/>
      <c r="H99" s="101"/>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row>
    <row r="100" spans="2:38" s="9" customFormat="1" ht="15">
      <c r="B100" s="21"/>
      <c r="C100" s="21"/>
      <c r="D100" s="21"/>
      <c r="E100" s="21"/>
      <c r="F100" s="101"/>
      <c r="G100" s="101"/>
      <c r="H100" s="101"/>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row>
    <row r="101" spans="2:38" s="9" customFormat="1" ht="15">
      <c r="B101" s="21"/>
      <c r="C101" s="21"/>
      <c r="D101" s="21"/>
      <c r="E101" s="21"/>
      <c r="F101" s="101"/>
      <c r="G101" s="101"/>
      <c r="H101" s="101"/>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row>
    <row r="102" spans="2:38" s="9" customFormat="1" ht="15">
      <c r="B102" s="21"/>
      <c r="C102" s="21"/>
      <c r="D102" s="21"/>
      <c r="E102" s="21"/>
      <c r="F102" s="101"/>
      <c r="G102" s="101"/>
      <c r="H102" s="101"/>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row>
    <row r="103" spans="2:38" s="9" customFormat="1" ht="15">
      <c r="B103" s="21"/>
      <c r="C103" s="21"/>
      <c r="D103" s="21"/>
      <c r="E103" s="21"/>
      <c r="F103" s="101"/>
      <c r="G103" s="101"/>
      <c r="H103" s="101"/>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row>
    <row r="104" spans="2:38" s="9" customFormat="1" ht="15">
      <c r="B104" s="21"/>
      <c r="C104" s="21"/>
      <c r="D104" s="21"/>
      <c r="E104" s="21"/>
      <c r="F104" s="101"/>
      <c r="G104" s="101"/>
      <c r="H104" s="101"/>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row>
    <row r="105" spans="2:38" s="9" customFormat="1" ht="15">
      <c r="B105" s="21"/>
      <c r="C105" s="21"/>
      <c r="D105" s="21"/>
      <c r="E105" s="21"/>
      <c r="F105" s="101"/>
      <c r="G105" s="101"/>
      <c r="H105" s="101"/>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row>
    <row r="106" spans="2:38" s="9" customFormat="1" ht="15">
      <c r="B106" s="21"/>
      <c r="C106" s="21"/>
      <c r="D106" s="21"/>
      <c r="E106" s="21"/>
      <c r="F106" s="101"/>
      <c r="G106" s="101"/>
      <c r="H106" s="101"/>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row>
    <row r="107" spans="2:38" s="9" customFormat="1" ht="15">
      <c r="B107" s="21"/>
      <c r="C107" s="21"/>
      <c r="D107" s="21"/>
      <c r="E107" s="21"/>
      <c r="F107" s="101"/>
      <c r="G107" s="101"/>
      <c r="H107" s="101"/>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row>
    <row r="108" spans="2:38" s="9" customFormat="1" ht="15">
      <c r="B108" s="21"/>
      <c r="C108" s="21"/>
      <c r="D108" s="21"/>
      <c r="E108" s="21"/>
      <c r="F108" s="101"/>
      <c r="G108" s="101"/>
      <c r="H108" s="101"/>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row>
    <row r="109" spans="2:38" s="9" customFormat="1" ht="15">
      <c r="B109" s="21"/>
      <c r="C109" s="21"/>
      <c r="D109" s="21"/>
      <c r="E109" s="21"/>
      <c r="F109" s="101"/>
      <c r="G109" s="101"/>
      <c r="H109" s="101"/>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row>
    <row r="110" spans="2:38" s="9" customFormat="1" ht="15">
      <c r="B110" s="21"/>
      <c r="C110" s="21"/>
      <c r="D110" s="21"/>
      <c r="E110" s="21"/>
      <c r="F110" s="101"/>
      <c r="G110" s="101"/>
      <c r="H110" s="101"/>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row>
    <row r="111" spans="2:38" s="9" customFormat="1" ht="15">
      <c r="B111" s="21"/>
      <c r="C111" s="21"/>
      <c r="D111" s="21"/>
      <c r="E111" s="21"/>
      <c r="F111" s="101"/>
      <c r="G111" s="101"/>
      <c r="H111" s="101"/>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row>
    <row r="112" spans="2:38" s="9" customFormat="1" ht="15">
      <c r="B112" s="21"/>
      <c r="C112" s="21"/>
      <c r="D112" s="21"/>
      <c r="E112" s="21"/>
      <c r="F112" s="101"/>
      <c r="G112" s="101"/>
      <c r="H112" s="101"/>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row>
    <row r="113" spans="2:38" s="9" customFormat="1" ht="15">
      <c r="B113" s="21"/>
      <c r="C113" s="21"/>
      <c r="D113" s="21"/>
      <c r="E113" s="21"/>
      <c r="F113" s="101"/>
      <c r="G113" s="101"/>
      <c r="H113" s="101"/>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row>
    <row r="114" spans="2:38" s="9" customFormat="1" ht="15">
      <c r="B114" s="21"/>
      <c r="C114" s="21"/>
      <c r="D114" s="21"/>
      <c r="E114" s="21"/>
      <c r="F114" s="101"/>
      <c r="G114" s="101"/>
      <c r="H114" s="101"/>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row>
    <row r="115" spans="2:38" s="9" customFormat="1" ht="15">
      <c r="B115" s="21"/>
      <c r="C115" s="21"/>
      <c r="D115" s="21"/>
      <c r="E115" s="21"/>
      <c r="F115" s="101"/>
      <c r="G115" s="101"/>
      <c r="H115" s="101"/>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row>
    <row r="116" spans="2:38" s="9" customFormat="1" ht="15">
      <c r="B116" s="21"/>
      <c r="C116" s="21"/>
      <c r="D116" s="21"/>
      <c r="E116" s="21"/>
      <c r="F116" s="101"/>
      <c r="G116" s="101"/>
      <c r="H116" s="101"/>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row>
    <row r="117" spans="2:38" s="9" customFormat="1" ht="15">
      <c r="B117" s="21"/>
      <c r="C117" s="21"/>
      <c r="D117" s="21"/>
      <c r="E117" s="21"/>
      <c r="F117" s="101"/>
      <c r="G117" s="101"/>
      <c r="H117" s="101"/>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row>
    <row r="118" spans="2:38" s="9" customFormat="1" ht="15">
      <c r="B118" s="21"/>
      <c r="C118" s="21"/>
      <c r="D118" s="21"/>
      <c r="E118" s="21"/>
      <c r="F118" s="101"/>
      <c r="G118" s="101"/>
      <c r="H118" s="101"/>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row>
    <row r="119" spans="2:38" s="9" customFormat="1" ht="15">
      <c r="B119" s="21"/>
      <c r="C119" s="21"/>
      <c r="D119" s="21"/>
      <c r="E119" s="21"/>
      <c r="F119" s="101"/>
      <c r="G119" s="101"/>
      <c r="H119" s="101"/>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row>
    <row r="120" spans="2:38" s="9" customFormat="1" ht="15">
      <c r="B120" s="21"/>
      <c r="C120" s="21"/>
      <c r="D120" s="21"/>
      <c r="E120" s="21"/>
      <c r="F120" s="101"/>
      <c r="G120" s="101"/>
      <c r="H120" s="101"/>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row>
    <row r="121" spans="2:38" s="9" customFormat="1" ht="15">
      <c r="B121" s="21"/>
      <c r="C121" s="21"/>
      <c r="D121" s="21"/>
      <c r="E121" s="21"/>
      <c r="F121" s="101"/>
      <c r="G121" s="101"/>
      <c r="H121" s="101"/>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row>
    <row r="122" spans="2:38" s="9" customFormat="1" ht="15">
      <c r="B122" s="21"/>
      <c r="C122" s="21"/>
      <c r="D122" s="21"/>
      <c r="E122" s="21"/>
      <c r="F122" s="101"/>
      <c r="G122" s="101"/>
      <c r="H122" s="101"/>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row>
    <row r="123" spans="2:38" s="9" customFormat="1" ht="15">
      <c r="B123" s="21"/>
      <c r="C123" s="21"/>
      <c r="D123" s="21"/>
      <c r="E123" s="21"/>
      <c r="F123" s="101"/>
      <c r="G123" s="101"/>
      <c r="H123" s="101"/>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row>
    <row r="124" spans="2:38" s="9" customFormat="1" ht="15">
      <c r="B124" s="21"/>
      <c r="C124" s="21"/>
      <c r="D124" s="21"/>
      <c r="E124" s="21"/>
      <c r="F124" s="101"/>
      <c r="G124" s="101"/>
      <c r="H124" s="101"/>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row>
    <row r="125" spans="2:38" s="9" customFormat="1" ht="15">
      <c r="B125" s="21"/>
      <c r="C125" s="21"/>
      <c r="D125" s="21"/>
      <c r="E125" s="21"/>
      <c r="F125" s="101"/>
      <c r="G125" s="101"/>
      <c r="H125" s="101"/>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row>
    <row r="126" spans="2:38" s="9" customFormat="1" ht="15">
      <c r="B126" s="21"/>
      <c r="C126" s="21"/>
      <c r="D126" s="21"/>
      <c r="E126" s="21"/>
      <c r="F126" s="101"/>
      <c r="G126" s="101"/>
      <c r="H126" s="101"/>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row>
    <row r="127" spans="2:38" s="9" customFormat="1" ht="15">
      <c r="B127" s="21"/>
      <c r="C127" s="21"/>
      <c r="D127" s="21"/>
      <c r="E127" s="21"/>
      <c r="F127" s="101"/>
      <c r="G127" s="101"/>
      <c r="H127" s="101"/>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row>
    <row r="128" spans="2:38" s="9" customFormat="1" ht="15">
      <c r="B128" s="21"/>
      <c r="C128" s="21"/>
      <c r="D128" s="21"/>
      <c r="E128" s="21"/>
      <c r="F128" s="101"/>
      <c r="G128" s="101"/>
      <c r="H128" s="101"/>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row>
    <row r="129" spans="2:38" s="9" customFormat="1" ht="15">
      <c r="B129" s="21"/>
      <c r="C129" s="21"/>
      <c r="D129" s="21"/>
      <c r="E129" s="21"/>
      <c r="F129" s="101"/>
      <c r="G129" s="101"/>
      <c r="H129" s="101"/>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row>
    <row r="130" spans="2:38" s="9" customFormat="1" ht="15">
      <c r="B130" s="21"/>
      <c r="C130" s="21"/>
      <c r="D130" s="21"/>
      <c r="E130" s="21"/>
      <c r="F130" s="101"/>
      <c r="G130" s="101"/>
      <c r="H130" s="101"/>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row>
    <row r="131" spans="2:38" s="9" customFormat="1" ht="15">
      <c r="B131" s="21"/>
      <c r="C131" s="21"/>
      <c r="D131" s="21"/>
      <c r="E131" s="21"/>
      <c r="F131" s="101"/>
      <c r="G131" s="101"/>
      <c r="H131" s="101"/>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row>
    <row r="132" spans="2:38" s="9" customFormat="1" ht="15">
      <c r="B132" s="21"/>
      <c r="C132" s="21"/>
      <c r="D132" s="21"/>
      <c r="E132" s="21"/>
      <c r="F132" s="101"/>
      <c r="G132" s="101"/>
      <c r="H132" s="101"/>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row>
    <row r="133" spans="2:38" s="9" customFormat="1" ht="15">
      <c r="B133" s="21"/>
      <c r="C133" s="21"/>
      <c r="D133" s="21"/>
      <c r="E133" s="21"/>
      <c r="F133" s="101"/>
      <c r="G133" s="101"/>
      <c r="H133" s="101"/>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row>
    <row r="134" spans="2:38" s="9" customFormat="1" ht="15">
      <c r="B134" s="21"/>
      <c r="C134" s="21"/>
      <c r="D134" s="21"/>
      <c r="E134" s="21"/>
      <c r="F134" s="101"/>
      <c r="G134" s="101"/>
      <c r="H134" s="101"/>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row>
    <row r="135" spans="2:38" s="9" customFormat="1" ht="15">
      <c r="B135" s="21"/>
      <c r="C135" s="21"/>
      <c r="D135" s="21"/>
      <c r="E135" s="21"/>
      <c r="F135" s="101"/>
      <c r="G135" s="101"/>
      <c r="H135" s="101"/>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row>
    <row r="136" spans="2:38" s="9" customFormat="1" ht="15">
      <c r="B136" s="21"/>
      <c r="C136" s="21"/>
      <c r="D136" s="21"/>
      <c r="E136" s="21"/>
      <c r="F136" s="101"/>
      <c r="G136" s="101"/>
      <c r="H136" s="101"/>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row>
    <row r="137" spans="2:38" s="9" customFormat="1" ht="15">
      <c r="B137" s="21"/>
      <c r="C137" s="21"/>
      <c r="D137" s="21"/>
      <c r="E137" s="21"/>
      <c r="F137" s="101"/>
      <c r="G137" s="101"/>
      <c r="H137" s="101"/>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row>
    <row r="138" spans="2:38" s="9" customFormat="1" ht="15">
      <c r="B138" s="21"/>
      <c r="C138" s="21"/>
      <c r="D138" s="21"/>
      <c r="E138" s="21"/>
      <c r="F138" s="101"/>
      <c r="G138" s="101"/>
      <c r="H138" s="101"/>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row>
    <row r="139" spans="2:38" s="9" customFormat="1" ht="15">
      <c r="B139" s="21"/>
      <c r="C139" s="21"/>
      <c r="D139" s="21"/>
      <c r="E139" s="21"/>
      <c r="F139" s="101"/>
      <c r="G139" s="101"/>
      <c r="H139" s="101"/>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row>
    <row r="140" spans="2:38" s="9" customFormat="1" ht="15">
      <c r="B140" s="21"/>
      <c r="C140" s="21"/>
      <c r="D140" s="21"/>
      <c r="E140" s="21"/>
      <c r="F140" s="101"/>
      <c r="G140" s="101"/>
      <c r="H140" s="101"/>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row>
    <row r="141" spans="2:38" s="9" customFormat="1" ht="15">
      <c r="B141" s="21"/>
      <c r="C141" s="21"/>
      <c r="D141" s="21"/>
      <c r="E141" s="21"/>
      <c r="F141" s="101"/>
      <c r="G141" s="101"/>
      <c r="H141" s="101"/>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row>
    <row r="142" spans="2:38" s="9" customFormat="1" ht="15">
      <c r="B142" s="21"/>
      <c r="C142" s="21"/>
      <c r="D142" s="21"/>
      <c r="E142" s="21"/>
      <c r="F142" s="101"/>
      <c r="G142" s="101"/>
      <c r="H142" s="101"/>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row>
    <row r="143" spans="2:38" s="9" customFormat="1" ht="15">
      <c r="B143" s="21"/>
      <c r="C143" s="21"/>
      <c r="D143" s="21"/>
      <c r="E143" s="21"/>
      <c r="F143" s="101"/>
      <c r="G143" s="101"/>
      <c r="H143" s="101"/>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row>
    <row r="144" spans="2:38" s="9" customFormat="1" ht="15">
      <c r="B144" s="21"/>
      <c r="C144" s="21"/>
      <c r="D144" s="21"/>
      <c r="E144" s="21"/>
      <c r="F144" s="101"/>
      <c r="G144" s="101"/>
      <c r="H144" s="101"/>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row>
    <row r="145" spans="2:38" s="9" customFormat="1" ht="15">
      <c r="B145" s="21"/>
      <c r="C145" s="21"/>
      <c r="D145" s="21"/>
      <c r="E145" s="21"/>
      <c r="F145" s="101"/>
      <c r="G145" s="101"/>
      <c r="H145" s="101"/>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row>
    <row r="146" spans="2:38" s="9" customFormat="1" ht="15">
      <c r="B146" s="21"/>
      <c r="C146" s="21"/>
      <c r="D146" s="21"/>
      <c r="E146" s="21"/>
      <c r="F146" s="101"/>
      <c r="G146" s="101"/>
      <c r="H146" s="101"/>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row>
    <row r="147" spans="2:38" s="9" customFormat="1" ht="15">
      <c r="B147" s="21"/>
      <c r="C147" s="21"/>
      <c r="D147" s="21"/>
      <c r="E147" s="21"/>
      <c r="F147" s="101"/>
      <c r="G147" s="101"/>
      <c r="H147" s="101"/>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row>
    <row r="148" spans="2:38" s="9" customFormat="1" ht="15">
      <c r="B148" s="21"/>
      <c r="C148" s="21"/>
      <c r="D148" s="21"/>
      <c r="E148" s="21"/>
      <c r="F148" s="101"/>
      <c r="G148" s="101"/>
      <c r="H148" s="101"/>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row>
    <row r="149" spans="2:38" s="9" customFormat="1" ht="15">
      <c r="B149" s="21"/>
      <c r="C149" s="21"/>
      <c r="D149" s="21"/>
      <c r="E149" s="21"/>
      <c r="F149" s="101"/>
      <c r="G149" s="101"/>
      <c r="H149" s="101"/>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row>
    <row r="150" spans="2:38" s="9" customFormat="1" ht="15">
      <c r="B150" s="21"/>
      <c r="C150" s="21"/>
      <c r="D150" s="21"/>
      <c r="E150" s="21"/>
      <c r="F150" s="101"/>
      <c r="G150" s="101"/>
      <c r="H150" s="101"/>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row>
    <row r="151" spans="2:38" s="9" customFormat="1" ht="15">
      <c r="B151" s="21"/>
      <c r="C151" s="21"/>
      <c r="D151" s="21"/>
      <c r="E151" s="21"/>
      <c r="F151" s="101"/>
      <c r="G151" s="101"/>
      <c r="H151" s="101"/>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row>
    <row r="152" spans="2:38" s="9" customFormat="1" ht="15">
      <c r="B152" s="21"/>
      <c r="C152" s="21"/>
      <c r="D152" s="21"/>
      <c r="E152" s="21"/>
      <c r="F152" s="101"/>
      <c r="G152" s="101"/>
      <c r="H152" s="101"/>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row>
    <row r="153" spans="2:38" s="9" customFormat="1" ht="15">
      <c r="B153" s="21"/>
      <c r="C153" s="21"/>
      <c r="D153" s="21"/>
      <c r="E153" s="21"/>
      <c r="F153" s="101"/>
      <c r="G153" s="101"/>
      <c r="H153" s="101"/>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row>
    <row r="154" spans="2:38" s="9" customFormat="1" ht="15">
      <c r="B154" s="21"/>
      <c r="C154" s="21"/>
      <c r="D154" s="21"/>
      <c r="E154" s="21"/>
      <c r="F154" s="101"/>
      <c r="G154" s="101"/>
      <c r="H154" s="101"/>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row>
    <row r="155" spans="2:38" s="9" customFormat="1" ht="15">
      <c r="B155" s="21"/>
      <c r="C155" s="21"/>
      <c r="D155" s="21"/>
      <c r="E155" s="21"/>
      <c r="F155" s="101"/>
      <c r="G155" s="101"/>
      <c r="H155" s="101"/>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row>
    <row r="156" spans="2:38" s="9" customFormat="1" ht="15">
      <c r="B156" s="21"/>
      <c r="C156" s="21"/>
      <c r="D156" s="21"/>
      <c r="E156" s="21"/>
      <c r="F156" s="101"/>
      <c r="G156" s="101"/>
      <c r="H156" s="101"/>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row>
    <row r="157" spans="2:38" s="9" customFormat="1" ht="15">
      <c r="B157" s="21"/>
      <c r="C157" s="21"/>
      <c r="D157" s="21"/>
      <c r="E157" s="21"/>
      <c r="F157" s="101"/>
      <c r="G157" s="101"/>
      <c r="H157" s="101"/>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row>
    <row r="158" spans="2:38" s="9" customFormat="1" ht="15">
      <c r="B158" s="21"/>
      <c r="C158" s="21"/>
      <c r="D158" s="21"/>
      <c r="E158" s="21"/>
      <c r="F158" s="101"/>
      <c r="G158" s="101"/>
      <c r="H158" s="101"/>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row>
    <row r="159" spans="2:38" s="9" customFormat="1" ht="15">
      <c r="B159" s="21"/>
      <c r="C159" s="21"/>
      <c r="D159" s="21"/>
      <c r="E159" s="21"/>
      <c r="F159" s="101"/>
      <c r="G159" s="101"/>
      <c r="H159" s="101"/>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row>
    <row r="160" spans="2:38" s="9" customFormat="1" ht="15">
      <c r="B160" s="21"/>
      <c r="C160" s="21"/>
      <c r="D160" s="21"/>
      <c r="E160" s="21"/>
      <c r="F160" s="101"/>
      <c r="G160" s="101"/>
      <c r="H160" s="101"/>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row>
    <row r="161" spans="2:38" s="9" customFormat="1" ht="15">
      <c r="B161" s="21"/>
      <c r="C161" s="21"/>
      <c r="D161" s="21"/>
      <c r="E161" s="21"/>
      <c r="F161" s="101"/>
      <c r="G161" s="101"/>
      <c r="H161" s="101"/>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row>
    <row r="162" spans="2:38" s="9" customFormat="1" ht="15">
      <c r="B162" s="21"/>
      <c r="C162" s="21"/>
      <c r="D162" s="21"/>
      <c r="E162" s="21"/>
      <c r="F162" s="101"/>
      <c r="G162" s="101"/>
      <c r="H162" s="101"/>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row>
    <row r="163" spans="2:38" s="9" customFormat="1" ht="15">
      <c r="B163" s="21"/>
      <c r="C163" s="21"/>
      <c r="D163" s="21"/>
      <c r="E163" s="21"/>
      <c r="F163" s="101"/>
      <c r="G163" s="101"/>
      <c r="H163" s="101"/>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row>
    <row r="164" spans="2:38" s="9" customFormat="1" ht="15">
      <c r="B164" s="21"/>
      <c r="C164" s="21"/>
      <c r="D164" s="21"/>
      <c r="E164" s="21"/>
      <c r="F164" s="101"/>
      <c r="G164" s="101"/>
      <c r="H164" s="101"/>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row>
    <row r="165" spans="2:38" s="9" customFormat="1" ht="15">
      <c r="B165" s="21"/>
      <c r="C165" s="21"/>
      <c r="D165" s="21"/>
      <c r="E165" s="21"/>
      <c r="F165" s="101"/>
      <c r="G165" s="101"/>
      <c r="H165" s="101"/>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row>
    <row r="166" spans="2:38" s="9" customFormat="1" ht="15">
      <c r="B166" s="21"/>
      <c r="C166" s="21"/>
      <c r="D166" s="21"/>
      <c r="E166" s="21"/>
      <c r="F166" s="101"/>
      <c r="G166" s="101"/>
      <c r="H166" s="101"/>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row>
    <row r="167" spans="2:38" s="9" customFormat="1" ht="15">
      <c r="B167" s="21"/>
      <c r="C167" s="21"/>
      <c r="D167" s="21"/>
      <c r="E167" s="21"/>
      <c r="F167" s="101"/>
      <c r="G167" s="101"/>
      <c r="H167" s="101"/>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row>
    <row r="168" spans="2:38" s="9" customFormat="1" ht="15">
      <c r="B168" s="21"/>
      <c r="C168" s="21"/>
      <c r="D168" s="21"/>
      <c r="E168" s="21"/>
      <c r="F168" s="101"/>
      <c r="G168" s="101"/>
      <c r="H168" s="101"/>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row>
    <row r="169" spans="2:38" s="9" customFormat="1" ht="15">
      <c r="B169" s="21"/>
      <c r="C169" s="21"/>
      <c r="D169" s="21"/>
      <c r="E169" s="21"/>
      <c r="F169" s="101"/>
      <c r="G169" s="101"/>
      <c r="H169" s="101"/>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row>
    <row r="170" spans="2:38" s="9" customFormat="1" ht="15">
      <c r="B170" s="21"/>
      <c r="C170" s="21"/>
      <c r="D170" s="21"/>
      <c r="E170" s="21"/>
      <c r="F170" s="101"/>
      <c r="G170" s="101"/>
      <c r="H170" s="101"/>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row>
    <row r="171" spans="2:38" s="9" customFormat="1" ht="15">
      <c r="B171" s="21"/>
      <c r="C171" s="21"/>
      <c r="D171" s="21"/>
      <c r="E171" s="21"/>
      <c r="F171" s="101"/>
      <c r="G171" s="101"/>
      <c r="H171" s="101"/>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row>
    <row r="172" spans="2:38" s="9" customFormat="1" ht="15">
      <c r="B172" s="21"/>
      <c r="C172" s="21"/>
      <c r="D172" s="21"/>
      <c r="E172" s="21"/>
      <c r="F172" s="101"/>
      <c r="G172" s="101"/>
      <c r="H172" s="101"/>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row>
    <row r="173" spans="2:38" s="9" customFormat="1" ht="15">
      <c r="B173" s="21"/>
      <c r="C173" s="21"/>
      <c r="D173" s="21"/>
      <c r="E173" s="21"/>
      <c r="F173" s="101"/>
      <c r="G173" s="101"/>
      <c r="H173" s="101"/>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row>
    <row r="174" spans="2:38" s="9" customFormat="1" ht="15">
      <c r="B174" s="21"/>
      <c r="C174" s="21"/>
      <c r="D174" s="21"/>
      <c r="E174" s="21"/>
      <c r="F174" s="101"/>
      <c r="G174" s="101"/>
      <c r="H174" s="101"/>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row>
    <row r="175" spans="2:38" s="9" customFormat="1" ht="15">
      <c r="B175" s="21"/>
      <c r="C175" s="21"/>
      <c r="D175" s="21"/>
      <c r="E175" s="21"/>
      <c r="F175" s="101"/>
      <c r="G175" s="101"/>
      <c r="H175" s="101"/>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row>
    <row r="176" spans="2:38" s="9" customFormat="1" ht="15">
      <c r="B176" s="21"/>
      <c r="C176" s="21"/>
      <c r="D176" s="21"/>
      <c r="E176" s="21"/>
      <c r="F176" s="101"/>
      <c r="G176" s="101"/>
      <c r="H176" s="101"/>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row>
    <row r="177" spans="2:38" s="9" customFormat="1" ht="15">
      <c r="B177" s="21"/>
      <c r="C177" s="21"/>
      <c r="D177" s="21"/>
      <c r="E177" s="21"/>
      <c r="F177" s="101"/>
      <c r="G177" s="101"/>
      <c r="H177" s="101"/>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row>
    <row r="178" spans="2:38" s="9" customFormat="1" ht="15">
      <c r="B178" s="21"/>
      <c r="C178" s="21"/>
      <c r="D178" s="21"/>
      <c r="E178" s="21"/>
      <c r="F178" s="101"/>
      <c r="G178" s="101"/>
      <c r="H178" s="101"/>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row>
    <row r="179" spans="2:38" s="9" customFormat="1" ht="15">
      <c r="B179" s="21"/>
      <c r="C179" s="21"/>
      <c r="D179" s="21"/>
      <c r="E179" s="21"/>
      <c r="F179" s="101"/>
      <c r="G179" s="101"/>
      <c r="H179" s="101"/>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row>
    <row r="180" spans="2:38" s="9" customFormat="1" ht="15">
      <c r="B180" s="21"/>
      <c r="C180" s="21"/>
      <c r="D180" s="21"/>
      <c r="E180" s="21"/>
      <c r="F180" s="101"/>
      <c r="G180" s="101"/>
      <c r="H180" s="101"/>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row>
    <row r="181" spans="2:38" s="9" customFormat="1" ht="15">
      <c r="B181" s="21"/>
      <c r="C181" s="21"/>
      <c r="D181" s="21"/>
      <c r="E181" s="21"/>
      <c r="F181" s="101"/>
      <c r="G181" s="101"/>
      <c r="H181" s="101"/>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row>
    <row r="182" spans="2:38" s="9" customFormat="1" ht="15">
      <c r="B182" s="21"/>
      <c r="C182" s="21"/>
      <c r="D182" s="21"/>
      <c r="E182" s="21"/>
      <c r="F182" s="101"/>
      <c r="G182" s="101"/>
      <c r="H182" s="101"/>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row>
    <row r="183" spans="2:38" s="9" customFormat="1" ht="15">
      <c r="B183" s="21"/>
      <c r="C183" s="21"/>
      <c r="D183" s="21"/>
      <c r="E183" s="21"/>
      <c r="F183" s="101"/>
      <c r="G183" s="101"/>
      <c r="H183" s="101"/>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row>
    <row r="184" spans="2:38" s="9" customFormat="1" ht="15">
      <c r="B184" s="21"/>
      <c r="C184" s="21"/>
      <c r="D184" s="21"/>
      <c r="E184" s="21"/>
      <c r="F184" s="101"/>
      <c r="G184" s="101"/>
      <c r="H184" s="101"/>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row>
    <row r="185" spans="2:38" s="9" customFormat="1" ht="15">
      <c r="B185" s="21"/>
      <c r="C185" s="21"/>
      <c r="D185" s="21"/>
      <c r="E185" s="21"/>
      <c r="F185" s="101"/>
      <c r="G185" s="101"/>
      <c r="H185" s="101"/>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row>
    <row r="186" spans="2:38" s="9" customFormat="1" ht="15">
      <c r="B186" s="21"/>
      <c r="C186" s="21"/>
      <c r="D186" s="21"/>
      <c r="E186" s="21"/>
      <c r="F186" s="101"/>
      <c r="G186" s="101"/>
      <c r="H186" s="101"/>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row>
    <row r="187" spans="2:38" s="9" customFormat="1" ht="15">
      <c r="B187" s="21"/>
      <c r="C187" s="21"/>
      <c r="D187" s="21"/>
      <c r="E187" s="21"/>
      <c r="F187" s="101"/>
      <c r="G187" s="101"/>
      <c r="H187" s="101"/>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row>
    <row r="188" spans="2:38" s="9" customFormat="1" ht="15">
      <c r="B188" s="21"/>
      <c r="C188" s="21"/>
      <c r="D188" s="21"/>
      <c r="E188" s="21"/>
      <c r="F188" s="101"/>
      <c r="G188" s="101"/>
      <c r="H188" s="101"/>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row>
    <row r="189" spans="2:38" s="9" customFormat="1" ht="15">
      <c r="B189" s="21"/>
      <c r="C189" s="21"/>
      <c r="D189" s="21"/>
      <c r="E189" s="21"/>
      <c r="F189" s="101"/>
      <c r="G189" s="101"/>
      <c r="H189" s="101"/>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row>
    <row r="190" spans="2:38" s="9" customFormat="1" ht="15">
      <c r="B190" s="21"/>
      <c r="C190" s="21"/>
      <c r="D190" s="21"/>
      <c r="E190" s="21"/>
      <c r="F190" s="101"/>
      <c r="G190" s="101"/>
      <c r="H190" s="101"/>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row>
    <row r="191" spans="2:38" s="9" customFormat="1" ht="15">
      <c r="B191" s="21"/>
      <c r="C191" s="21"/>
      <c r="D191" s="21"/>
      <c r="E191" s="21"/>
      <c r="F191" s="101"/>
      <c r="G191" s="101"/>
      <c r="H191" s="101"/>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row>
    <row r="192" spans="2:38" s="9" customFormat="1" ht="15">
      <c r="B192" s="21"/>
      <c r="C192" s="21"/>
      <c r="D192" s="21"/>
      <c r="E192" s="21"/>
      <c r="F192" s="101"/>
      <c r="G192" s="101"/>
      <c r="H192" s="101"/>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row>
    <row r="193" spans="2:38" s="9" customFormat="1" ht="15">
      <c r="B193" s="21"/>
      <c r="C193" s="21"/>
      <c r="D193" s="21"/>
      <c r="E193" s="21"/>
      <c r="F193" s="101"/>
      <c r="G193" s="101"/>
      <c r="H193" s="101"/>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row>
    <row r="194" spans="2:38" s="9" customFormat="1" ht="15">
      <c r="B194" s="21"/>
      <c r="C194" s="21"/>
      <c r="D194" s="21"/>
      <c r="E194" s="21"/>
      <c r="F194" s="101"/>
      <c r="G194" s="101"/>
      <c r="H194" s="101"/>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row>
    <row r="195" spans="2:38" s="9" customFormat="1" ht="15">
      <c r="B195" s="21"/>
      <c r="C195" s="21"/>
      <c r="D195" s="21"/>
      <c r="E195" s="21"/>
      <c r="F195" s="101"/>
      <c r="G195" s="101"/>
      <c r="H195" s="101"/>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row>
    <row r="196" spans="2:38" s="9" customFormat="1" ht="15">
      <c r="B196" s="21"/>
      <c r="C196" s="21"/>
      <c r="D196" s="21"/>
      <c r="E196" s="21"/>
      <c r="F196" s="101"/>
      <c r="G196" s="101"/>
      <c r="H196" s="101"/>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row>
    <row r="197" spans="2:38" s="9" customFormat="1" ht="15">
      <c r="B197" s="21"/>
      <c r="C197" s="21"/>
      <c r="D197" s="21"/>
      <c r="E197" s="21"/>
      <c r="F197" s="101"/>
      <c r="G197" s="101"/>
      <c r="H197" s="101"/>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row>
    <row r="198" spans="2:38" s="9" customFormat="1" ht="15">
      <c r="B198" s="21"/>
      <c r="C198" s="21"/>
      <c r="D198" s="21"/>
      <c r="E198" s="21"/>
      <c r="F198" s="101"/>
      <c r="G198" s="101"/>
      <c r="H198" s="101"/>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row>
    <row r="199" spans="2:38" s="9" customFormat="1" ht="15">
      <c r="B199" s="21"/>
      <c r="C199" s="21"/>
      <c r="D199" s="21"/>
      <c r="E199" s="21"/>
      <c r="F199" s="101"/>
      <c r="G199" s="101"/>
      <c r="H199" s="101"/>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row>
    <row r="200" spans="2:38" s="9" customFormat="1" ht="15">
      <c r="B200" s="21"/>
      <c r="C200" s="21"/>
      <c r="D200" s="21"/>
      <c r="E200" s="21"/>
      <c r="F200" s="101"/>
      <c r="G200" s="101"/>
      <c r="H200" s="101"/>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row>
    <row r="201" spans="2:38" s="9" customFormat="1" ht="15">
      <c r="B201" s="21"/>
      <c r="C201" s="21"/>
      <c r="D201" s="21"/>
      <c r="E201" s="21"/>
      <c r="F201" s="101"/>
      <c r="G201" s="101"/>
      <c r="H201" s="101"/>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row>
    <row r="202" spans="2:38" s="9" customFormat="1" ht="15">
      <c r="B202" s="21"/>
      <c r="C202" s="21"/>
      <c r="D202" s="21"/>
      <c r="E202" s="21"/>
      <c r="F202" s="101"/>
      <c r="G202" s="101"/>
      <c r="H202" s="101"/>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row>
    <row r="203" spans="2:38" s="9" customFormat="1" ht="15">
      <c r="B203" s="21"/>
      <c r="C203" s="21"/>
      <c r="D203" s="21"/>
      <c r="E203" s="21"/>
      <c r="F203" s="101"/>
      <c r="G203" s="101"/>
      <c r="H203" s="101"/>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row>
    <row r="204" spans="2:38" s="9" customFormat="1" ht="15">
      <c r="B204" s="21"/>
      <c r="C204" s="21"/>
      <c r="D204" s="21"/>
      <c r="E204" s="21"/>
      <c r="F204" s="101"/>
      <c r="G204" s="101"/>
      <c r="H204" s="101"/>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row>
    <row r="205" spans="2:38" s="9" customFormat="1" ht="15">
      <c r="B205" s="21"/>
      <c r="C205" s="21"/>
      <c r="D205" s="21"/>
      <c r="E205" s="21"/>
      <c r="F205" s="101"/>
      <c r="G205" s="101"/>
      <c r="H205" s="101"/>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row>
    <row r="206" spans="2:38" s="9" customFormat="1" ht="15">
      <c r="B206" s="21"/>
      <c r="C206" s="21"/>
      <c r="D206" s="21"/>
      <c r="E206" s="21"/>
      <c r="F206" s="101"/>
      <c r="G206" s="101"/>
      <c r="H206" s="101"/>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row>
    <row r="207" spans="2:38" s="9" customFormat="1" ht="15">
      <c r="B207" s="21"/>
      <c r="C207" s="21"/>
      <c r="D207" s="21"/>
      <c r="E207" s="21"/>
      <c r="F207" s="101"/>
      <c r="G207" s="101"/>
      <c r="H207" s="101"/>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row>
    <row r="208" spans="2:38" s="9" customFormat="1" ht="15">
      <c r="B208" s="21"/>
      <c r="C208" s="21"/>
      <c r="D208" s="21"/>
      <c r="E208" s="21"/>
      <c r="F208" s="101"/>
      <c r="G208" s="101"/>
      <c r="H208" s="101"/>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row>
    <row r="209" spans="2:38" s="9" customFormat="1" ht="15">
      <c r="B209" s="21"/>
      <c r="C209" s="21"/>
      <c r="D209" s="21"/>
      <c r="E209" s="21"/>
      <c r="F209" s="101"/>
      <c r="G209" s="101"/>
      <c r="H209" s="101"/>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row>
    <row r="210" spans="2:38" s="9" customFormat="1" ht="15">
      <c r="B210" s="21"/>
      <c r="C210" s="21"/>
      <c r="D210" s="21"/>
      <c r="E210" s="21"/>
      <c r="F210" s="101"/>
      <c r="G210" s="101"/>
      <c r="H210" s="101"/>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row>
    <row r="211" spans="2:38" s="9" customFormat="1" ht="15">
      <c r="B211" s="21"/>
      <c r="C211" s="21"/>
      <c r="D211" s="21"/>
      <c r="E211" s="21"/>
      <c r="F211" s="101"/>
      <c r="G211" s="101"/>
      <c r="H211" s="101"/>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row>
    <row r="212" spans="2:38" s="9" customFormat="1" ht="15">
      <c r="B212" s="21"/>
      <c r="C212" s="21"/>
      <c r="D212" s="21"/>
      <c r="E212" s="21"/>
      <c r="F212" s="101"/>
      <c r="G212" s="101"/>
      <c r="H212" s="101"/>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row>
    <row r="213" spans="2:38" s="9" customFormat="1" ht="15">
      <c r="B213" s="21"/>
      <c r="C213" s="21"/>
      <c r="D213" s="21"/>
      <c r="E213" s="21"/>
      <c r="F213" s="101"/>
      <c r="G213" s="101"/>
      <c r="H213" s="101"/>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row>
    <row r="214" spans="2:38" s="9" customFormat="1" ht="15">
      <c r="B214" s="21"/>
      <c r="C214" s="21"/>
      <c r="D214" s="21"/>
      <c r="E214" s="21"/>
      <c r="F214" s="101"/>
      <c r="G214" s="101"/>
      <c r="H214" s="101"/>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row>
    <row r="215" spans="2:38" s="9" customFormat="1" ht="15">
      <c r="B215" s="21"/>
      <c r="C215" s="21"/>
      <c r="D215" s="21"/>
      <c r="E215" s="21"/>
      <c r="F215" s="101"/>
      <c r="G215" s="101"/>
      <c r="H215" s="101"/>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row>
    <row r="216" spans="2:38" s="9" customFormat="1" ht="15">
      <c r="B216" s="21"/>
      <c r="C216" s="21"/>
      <c r="D216" s="21"/>
      <c r="E216" s="21"/>
      <c r="F216" s="101"/>
      <c r="G216" s="101"/>
      <c r="H216" s="101"/>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row>
    <row r="217" spans="2:38" s="9" customFormat="1" ht="15">
      <c r="B217" s="21"/>
      <c r="C217" s="21"/>
      <c r="D217" s="21"/>
      <c r="E217" s="21"/>
      <c r="F217" s="101"/>
      <c r="G217" s="101"/>
      <c r="H217" s="101"/>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row>
    <row r="218" spans="2:38" s="9" customFormat="1" ht="15">
      <c r="B218" s="21"/>
      <c r="C218" s="21"/>
      <c r="D218" s="21"/>
      <c r="E218" s="21"/>
      <c r="F218" s="101"/>
      <c r="G218" s="101"/>
      <c r="H218" s="101"/>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row>
    <row r="219" spans="2:38" s="9" customFormat="1" ht="15">
      <c r="B219" s="21"/>
      <c r="C219" s="21"/>
      <c r="D219" s="21"/>
      <c r="E219" s="21"/>
      <c r="F219" s="101"/>
      <c r="G219" s="101"/>
      <c r="H219" s="101"/>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row>
    <row r="220" spans="2:38" s="9" customFormat="1" ht="15">
      <c r="B220" s="21"/>
      <c r="C220" s="21"/>
      <c r="D220" s="21"/>
      <c r="E220" s="21"/>
      <c r="F220" s="101"/>
      <c r="G220" s="101"/>
      <c r="H220" s="101"/>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row>
    <row r="221" spans="2:38" s="9" customFormat="1" ht="15">
      <c r="B221" s="21"/>
      <c r="C221" s="21"/>
      <c r="D221" s="21"/>
      <c r="E221" s="21"/>
      <c r="F221" s="101"/>
      <c r="G221" s="101"/>
      <c r="H221" s="101"/>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row>
    <row r="222" spans="2:38" s="9" customFormat="1" ht="15">
      <c r="B222" s="21"/>
      <c r="C222" s="21"/>
      <c r="D222" s="21"/>
      <c r="E222" s="21"/>
      <c r="F222" s="101"/>
      <c r="G222" s="101"/>
      <c r="H222" s="101"/>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row>
    <row r="223" spans="2:38" s="9" customFormat="1" ht="15">
      <c r="B223" s="21"/>
      <c r="C223" s="21"/>
      <c r="D223" s="21"/>
      <c r="E223" s="21"/>
      <c r="F223" s="101"/>
      <c r="G223" s="101"/>
      <c r="H223" s="101"/>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row>
    <row r="224" spans="2:38" s="9" customFormat="1" ht="15">
      <c r="B224" s="21"/>
      <c r="C224" s="21"/>
      <c r="D224" s="21"/>
      <c r="E224" s="21"/>
      <c r="F224" s="101"/>
      <c r="G224" s="101"/>
      <c r="H224" s="101"/>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row>
    <row r="225" spans="2:38" s="9" customFormat="1" ht="15">
      <c r="B225" s="21"/>
      <c r="C225" s="21"/>
      <c r="D225" s="21"/>
      <c r="E225" s="21"/>
      <c r="F225" s="101"/>
      <c r="G225" s="101"/>
      <c r="H225" s="101"/>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row>
    <row r="226" spans="2:38" s="9" customFormat="1" ht="15">
      <c r="B226" s="21"/>
      <c r="C226" s="21"/>
      <c r="D226" s="21"/>
      <c r="E226" s="21"/>
      <c r="F226" s="101"/>
      <c r="G226" s="101"/>
      <c r="H226" s="101"/>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row>
    <row r="227" spans="2:38" s="9" customFormat="1" ht="15">
      <c r="B227" s="21"/>
      <c r="C227" s="21"/>
      <c r="D227" s="21"/>
      <c r="E227" s="21"/>
      <c r="F227" s="101"/>
      <c r="G227" s="101"/>
      <c r="H227" s="101"/>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row>
    <row r="228" spans="2:38" s="9" customFormat="1" ht="15">
      <c r="B228" s="21"/>
      <c r="C228" s="21"/>
      <c r="D228" s="21"/>
      <c r="E228" s="21"/>
      <c r="F228" s="101"/>
      <c r="G228" s="101"/>
      <c r="H228" s="101"/>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row>
    <row r="229" spans="2:38" s="9" customFormat="1" ht="15">
      <c r="B229" s="21"/>
      <c r="C229" s="21"/>
      <c r="D229" s="21"/>
      <c r="E229" s="21"/>
      <c r="F229" s="101"/>
      <c r="G229" s="101"/>
      <c r="H229" s="101"/>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row>
    <row r="230" spans="2:38" s="9" customFormat="1" ht="15">
      <c r="B230" s="21"/>
      <c r="C230" s="21"/>
      <c r="D230" s="21"/>
      <c r="E230" s="21"/>
      <c r="F230" s="101"/>
      <c r="G230" s="101"/>
      <c r="H230" s="101"/>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row>
    <row r="231" spans="2:38" s="9" customFormat="1" ht="15">
      <c r="B231" s="21"/>
      <c r="C231" s="21"/>
      <c r="D231" s="21"/>
      <c r="E231" s="21"/>
      <c r="F231" s="101"/>
      <c r="G231" s="101"/>
      <c r="H231" s="101"/>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row>
    <row r="232" spans="2:38" s="9" customFormat="1" ht="15">
      <c r="B232" s="21"/>
      <c r="C232" s="21"/>
      <c r="D232" s="21"/>
      <c r="E232" s="21"/>
      <c r="F232" s="101"/>
      <c r="G232" s="101"/>
      <c r="H232" s="101"/>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row>
    <row r="233" spans="2:38" s="9" customFormat="1" ht="15">
      <c r="B233" s="21"/>
      <c r="C233" s="21"/>
      <c r="D233" s="21"/>
      <c r="E233" s="21"/>
      <c r="F233" s="101"/>
      <c r="G233" s="101"/>
      <c r="H233" s="101"/>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row>
    <row r="234" spans="2:38" s="9" customFormat="1" ht="15">
      <c r="B234" s="21"/>
      <c r="C234" s="21"/>
      <c r="D234" s="21"/>
      <c r="E234" s="21"/>
      <c r="F234" s="101"/>
      <c r="G234" s="101"/>
      <c r="H234" s="101"/>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row>
    <row r="235" spans="2:38" s="9" customFormat="1" ht="15">
      <c r="B235" s="21"/>
      <c r="C235" s="21"/>
      <c r="D235" s="21"/>
      <c r="E235" s="21"/>
      <c r="F235" s="101"/>
      <c r="G235" s="101"/>
      <c r="H235" s="101"/>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row>
    <row r="236" spans="2:38" s="9" customFormat="1" ht="15">
      <c r="B236" s="21"/>
      <c r="C236" s="21"/>
      <c r="D236" s="21"/>
      <c r="E236" s="21"/>
      <c r="F236" s="101"/>
      <c r="G236" s="101"/>
      <c r="H236" s="101"/>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row>
    <row r="237" spans="2:38" s="9" customFormat="1" ht="15">
      <c r="B237" s="21"/>
      <c r="C237" s="21"/>
      <c r="D237" s="21"/>
      <c r="E237" s="21"/>
      <c r="F237" s="101"/>
      <c r="G237" s="101"/>
      <c r="H237" s="101"/>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row>
    <row r="238" spans="2:38" s="9" customFormat="1" ht="15">
      <c r="B238" s="21"/>
      <c r="C238" s="21"/>
      <c r="D238" s="21"/>
      <c r="E238" s="21"/>
      <c r="F238" s="101"/>
      <c r="G238" s="101"/>
      <c r="H238" s="101"/>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row>
    <row r="239" spans="2:38" s="9" customFormat="1" ht="15">
      <c r="B239" s="21"/>
      <c r="C239" s="21"/>
      <c r="D239" s="21"/>
      <c r="E239" s="21"/>
      <c r="F239" s="101"/>
      <c r="G239" s="101"/>
      <c r="H239" s="101"/>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row>
    <row r="240" spans="2:38" s="9" customFormat="1" ht="15">
      <c r="B240" s="21"/>
      <c r="C240" s="21"/>
      <c r="D240" s="21"/>
      <c r="E240" s="21"/>
      <c r="F240" s="101"/>
      <c r="G240" s="101"/>
      <c r="H240" s="101"/>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row>
  </sheetData>
  <sheetProtection password="8336" sheet="1" objects="1" scenarios="1" selectLockedCells="1" selectUnlockedCells="1"/>
  <mergeCells count="14">
    <mergeCell ref="A1:E4"/>
    <mergeCell ref="A8:E8"/>
    <mergeCell ref="A7:E7"/>
    <mergeCell ref="B9:C9"/>
    <mergeCell ref="A6:E6"/>
    <mergeCell ref="A5:E5"/>
    <mergeCell ref="D9:E9"/>
    <mergeCell ref="A9:A13"/>
    <mergeCell ref="A35:E35"/>
    <mergeCell ref="A34:E34"/>
    <mergeCell ref="B10:C10"/>
    <mergeCell ref="B11:C11"/>
    <mergeCell ref="D11:E11"/>
    <mergeCell ref="D10:E10"/>
  </mergeCells>
  <printOptions horizontalCentered="1"/>
  <pageMargins left="1" right="0.25" top="0.5" bottom="0.4" header="0.25" footer="0.2"/>
  <pageSetup fitToHeight="1" fitToWidth="1" horizontalDpi="600" verticalDpi="600" orientation="portrait" paperSize="9" scale="80" r:id="rId2"/>
  <headerFooter alignWithMargins="0">
    <oddFooter>&amp;L&amp;F&amp;C&amp;A  Pg &amp;P/&amp;N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237"/>
  <sheetViews>
    <sheetView zoomScalePageLayoutView="0" workbookViewId="0" topLeftCell="A1">
      <selection activeCell="A71" sqref="A71"/>
    </sheetView>
  </sheetViews>
  <sheetFormatPr defaultColWidth="9.140625" defaultRowHeight="12.75" outlineLevelRow="1"/>
  <cols>
    <col min="1" max="1" width="52.140625" style="1" customWidth="1"/>
    <col min="2" max="2" width="6.7109375" style="1" customWidth="1"/>
    <col min="3" max="3" width="12.8515625" style="1" customWidth="1"/>
    <col min="4" max="4" width="1.7109375" style="1" customWidth="1"/>
    <col min="5" max="5" width="10.7109375" style="1" bestFit="1" customWidth="1"/>
    <col min="6" max="16384" width="9.140625" style="1" customWidth="1"/>
  </cols>
  <sheetData>
    <row r="1" spans="1:5" ht="15.75">
      <c r="A1" s="471"/>
      <c r="B1" s="471"/>
      <c r="C1" s="471"/>
      <c r="D1" s="471"/>
      <c r="E1" s="471"/>
    </row>
    <row r="2" spans="1:5" ht="15.75">
      <c r="A2" s="471"/>
      <c r="B2" s="471"/>
      <c r="C2" s="471"/>
      <c r="D2" s="471"/>
      <c r="E2" s="471"/>
    </row>
    <row r="3" spans="1:5" ht="15.75">
      <c r="A3" s="471"/>
      <c r="B3" s="471"/>
      <c r="C3" s="471"/>
      <c r="D3" s="471"/>
      <c r="E3" s="471"/>
    </row>
    <row r="4" spans="1:5" ht="15.75">
      <c r="A4" s="471"/>
      <c r="B4" s="471"/>
      <c r="C4" s="471"/>
      <c r="D4" s="471"/>
      <c r="E4" s="471"/>
    </row>
    <row r="5" spans="1:12" s="7" customFormat="1" ht="20.25">
      <c r="A5" s="485" t="s">
        <v>86</v>
      </c>
      <c r="B5" s="485"/>
      <c r="C5" s="485"/>
      <c r="D5" s="485"/>
      <c r="E5" s="485"/>
      <c r="F5" s="4"/>
      <c r="G5" s="4"/>
      <c r="H5" s="4"/>
      <c r="I5" s="4"/>
      <c r="J5" s="4"/>
      <c r="K5" s="4"/>
      <c r="L5" s="4"/>
    </row>
    <row r="6" spans="1:6" s="7" customFormat="1" ht="16.5" customHeight="1">
      <c r="A6" s="488" t="s">
        <v>159</v>
      </c>
      <c r="B6" s="488"/>
      <c r="C6" s="488"/>
      <c r="D6" s="488"/>
      <c r="E6" s="488"/>
      <c r="F6" s="8"/>
    </row>
    <row r="7" spans="1:6" s="7" customFormat="1" ht="16.5" customHeight="1">
      <c r="A7" s="485" t="str">
        <f>'BS'!$A$7</f>
        <v>for the third financial quarter ended 31 March 2009</v>
      </c>
      <c r="B7" s="485"/>
      <c r="C7" s="485"/>
      <c r="D7" s="485"/>
      <c r="E7" s="485"/>
      <c r="F7" s="4"/>
    </row>
    <row r="8" spans="1:6" ht="16.5" thickBot="1">
      <c r="A8" s="496"/>
      <c r="B8" s="496"/>
      <c r="C8" s="496"/>
      <c r="D8" s="496"/>
      <c r="E8" s="496"/>
      <c r="F8" s="6"/>
    </row>
    <row r="9" spans="1:5" s="9" customFormat="1" ht="15.75" customHeight="1">
      <c r="A9" s="489"/>
      <c r="B9" s="478" t="s">
        <v>73</v>
      </c>
      <c r="C9" s="479"/>
      <c r="D9" s="479"/>
      <c r="E9" s="480"/>
    </row>
    <row r="10" spans="1:5" s="9" customFormat="1" ht="15.75" customHeight="1">
      <c r="A10" s="490"/>
      <c r="B10" s="462" t="str">
        <f>'IS'!D10</f>
        <v>9 months ended</v>
      </c>
      <c r="C10" s="413"/>
      <c r="D10" s="413"/>
      <c r="E10" s="463"/>
    </row>
    <row r="11" spans="1:5" s="9" customFormat="1" ht="15.75" thickBot="1">
      <c r="A11" s="490"/>
      <c r="B11" s="464" t="str">
        <f>'IS'!B11</f>
        <v>31 March</v>
      </c>
      <c r="C11" s="497"/>
      <c r="D11" s="497"/>
      <c r="E11" s="498"/>
    </row>
    <row r="12" spans="1:5" s="9" customFormat="1" ht="15">
      <c r="A12" s="490"/>
      <c r="B12" s="15"/>
      <c r="C12" s="215">
        <f>'IS'!B12</f>
        <v>2009</v>
      </c>
      <c r="D12" s="494">
        <f>'IS'!C12</f>
        <v>2008</v>
      </c>
      <c r="E12" s="495"/>
    </row>
    <row r="13" spans="1:5" s="9" customFormat="1" ht="15.75" thickBot="1">
      <c r="A13" s="491"/>
      <c r="B13" s="16" t="s">
        <v>76</v>
      </c>
      <c r="C13" s="410" t="s">
        <v>74</v>
      </c>
      <c r="D13" s="492" t="s">
        <v>74</v>
      </c>
      <c r="E13" s="493"/>
    </row>
    <row r="14" spans="1:5" s="9" customFormat="1" ht="15">
      <c r="A14" s="307" t="s">
        <v>343</v>
      </c>
      <c r="B14" s="11"/>
      <c r="C14" s="272">
        <f>'[2]CFgroup (Qtr)'!$R$39</f>
        <v>-25015</v>
      </c>
      <c r="D14" s="486">
        <f>ROUNDDOWN('[1]CFS'!C14,0)</f>
        <v>2384</v>
      </c>
      <c r="E14" s="487"/>
    </row>
    <row r="15" spans="1:5" s="9" customFormat="1" ht="15">
      <c r="A15" s="307"/>
      <c r="B15" s="11"/>
      <c r="C15" s="273"/>
      <c r="D15" s="422"/>
      <c r="E15" s="423"/>
    </row>
    <row r="16" spans="1:5" s="9" customFormat="1" ht="15">
      <c r="A16" s="307" t="s">
        <v>218</v>
      </c>
      <c r="B16" s="11"/>
      <c r="C16" s="273">
        <f>'[2]CFgroup (Qtr)'!$R$54</f>
        <v>-26143</v>
      </c>
      <c r="D16" s="424">
        <f>ROUND('[1]CFS'!C16,0)</f>
        <v>-163607</v>
      </c>
      <c r="E16" s="414"/>
    </row>
    <row r="17" spans="1:5" s="9" customFormat="1" ht="15">
      <c r="A17" s="307"/>
      <c r="B17" s="11"/>
      <c r="C17" s="273"/>
      <c r="D17" s="422"/>
      <c r="E17" s="423"/>
    </row>
    <row r="18" spans="1:5" s="9" customFormat="1" ht="15">
      <c r="A18" s="307" t="s">
        <v>219</v>
      </c>
      <c r="B18" s="11"/>
      <c r="C18" s="273">
        <f>'[2]CFgroup (Qtr)'!$R$72</f>
        <v>48309</v>
      </c>
      <c r="D18" s="424">
        <f>ROUND('[1]CFS'!C18,0)</f>
        <v>138376</v>
      </c>
      <c r="E18" s="414"/>
    </row>
    <row r="19" spans="1:5" s="9" customFormat="1" ht="15">
      <c r="A19" s="307"/>
      <c r="B19" s="11"/>
      <c r="C19" s="274"/>
      <c r="D19" s="411"/>
      <c r="E19" s="412"/>
    </row>
    <row r="20" spans="1:5" s="9" customFormat="1" ht="15">
      <c r="A20" s="307" t="s">
        <v>276</v>
      </c>
      <c r="B20" s="11"/>
      <c r="C20" s="273">
        <f>C14+C16+C18</f>
        <v>-2849</v>
      </c>
      <c r="D20" s="424">
        <f>D14+D16+D18</f>
        <v>-22847</v>
      </c>
      <c r="E20" s="414"/>
    </row>
    <row r="21" spans="1:5" s="9" customFormat="1" ht="15">
      <c r="A21" s="307"/>
      <c r="B21" s="11"/>
      <c r="C21" s="273"/>
      <c r="D21" s="422"/>
      <c r="E21" s="423"/>
    </row>
    <row r="22" spans="1:5" s="9" customFormat="1" ht="15">
      <c r="A22" s="307" t="s">
        <v>145</v>
      </c>
      <c r="B22" s="11"/>
      <c r="C22" s="273">
        <f>'[2]CFgroup (Qtr)'!$R$76</f>
        <v>58</v>
      </c>
      <c r="D22" s="424">
        <v>0</v>
      </c>
      <c r="E22" s="414"/>
    </row>
    <row r="23" spans="1:5" s="9" customFormat="1" ht="15">
      <c r="A23" s="307"/>
      <c r="B23" s="11"/>
      <c r="C23" s="273"/>
      <c r="D23" s="422"/>
      <c r="E23" s="423"/>
    </row>
    <row r="24" spans="1:5" s="9" customFormat="1" ht="15">
      <c r="A24" s="307" t="s">
        <v>277</v>
      </c>
      <c r="B24" s="11"/>
      <c r="C24" s="273">
        <f>'[2]CFgroup (Qtr)'!$R$77</f>
        <v>-2073</v>
      </c>
      <c r="D24" s="476">
        <f>ROUND('[1]CFS'!$C$22,0)</f>
        <v>20791</v>
      </c>
      <c r="E24" s="477"/>
    </row>
    <row r="25" spans="1:5" s="9" customFormat="1" ht="15">
      <c r="A25" s="307"/>
      <c r="B25" s="11"/>
      <c r="C25" s="273"/>
      <c r="D25" s="474"/>
      <c r="E25" s="475"/>
    </row>
    <row r="26" spans="1:5" s="9" customFormat="1" ht="15.75" thickBot="1">
      <c r="A26" s="307" t="s">
        <v>278</v>
      </c>
      <c r="B26" s="11" t="s">
        <v>81</v>
      </c>
      <c r="C26" s="275">
        <f>SUM(C20:C25)</f>
        <v>-4864</v>
      </c>
      <c r="D26" s="472">
        <f>SUM(D20:E25)</f>
        <v>-2056</v>
      </c>
      <c r="E26" s="473"/>
    </row>
    <row r="27" spans="1:5" s="9" customFormat="1" ht="16.5" thickBot="1" thickTop="1">
      <c r="A27" s="17"/>
      <c r="B27" s="12"/>
      <c r="C27" s="276"/>
      <c r="D27" s="483"/>
      <c r="E27" s="484"/>
    </row>
    <row r="28" spans="1:5" s="9" customFormat="1" ht="15">
      <c r="A28" s="18"/>
      <c r="B28" s="19"/>
      <c r="C28" s="277"/>
      <c r="D28" s="278"/>
      <c r="E28" s="278"/>
    </row>
    <row r="29" spans="1:5" s="9" customFormat="1" ht="15">
      <c r="A29" s="306" t="s">
        <v>77</v>
      </c>
      <c r="B29" s="19"/>
      <c r="C29" s="279"/>
      <c r="D29" s="278"/>
      <c r="E29" s="278"/>
    </row>
    <row r="30" spans="1:5" s="9" customFormat="1" ht="15">
      <c r="A30" s="132" t="s">
        <v>80</v>
      </c>
      <c r="B30" s="20"/>
      <c r="C30" s="279"/>
      <c r="D30" s="278"/>
      <c r="E30" s="278"/>
    </row>
    <row r="31" spans="1:5" s="9" customFormat="1" ht="15">
      <c r="A31" s="132" t="s">
        <v>78</v>
      </c>
      <c r="B31" s="20"/>
      <c r="C31" s="280" t="s">
        <v>74</v>
      </c>
      <c r="D31" s="278"/>
      <c r="E31" s="280" t="s">
        <v>74</v>
      </c>
    </row>
    <row r="32" spans="1:5" s="9" customFormat="1" ht="15">
      <c r="A32" s="132" t="s">
        <v>83</v>
      </c>
      <c r="B32" s="20"/>
      <c r="C32" s="281">
        <f>+'BS'!B30</f>
        <v>13073</v>
      </c>
      <c r="D32" s="278"/>
      <c r="E32" s="282">
        <f>'[1]CFS'!$C$30</f>
        <v>13082</v>
      </c>
    </row>
    <row r="33" spans="1:5" s="9" customFormat="1" ht="15">
      <c r="A33" s="132" t="s">
        <v>84</v>
      </c>
      <c r="B33" s="20"/>
      <c r="C33" s="279">
        <f>-'BS'!B56</f>
        <v>-17937</v>
      </c>
      <c r="D33" s="278"/>
      <c r="E33" s="279">
        <f>'[1]CFS'!$C$32</f>
        <v>-15138</v>
      </c>
    </row>
    <row r="34" spans="1:5" s="9" customFormat="1" ht="15.75" thickBot="1">
      <c r="A34" s="10"/>
      <c r="B34" s="20"/>
      <c r="C34" s="283">
        <f>SUM(C32:C33)</f>
        <v>-4864</v>
      </c>
      <c r="D34" s="278"/>
      <c r="E34" s="283">
        <f>SUM(E32:E33)</f>
        <v>-2056</v>
      </c>
    </row>
    <row r="35" spans="1:5" s="25" customFormat="1" ht="15.75" hidden="1" outlineLevel="1" thickTop="1">
      <c r="A35" s="318" t="s">
        <v>221</v>
      </c>
      <c r="B35" s="318"/>
      <c r="C35" s="319">
        <f>C26-C34</f>
        <v>0</v>
      </c>
      <c r="D35" s="320"/>
      <c r="E35" s="319">
        <f>D26-E34</f>
        <v>0</v>
      </c>
    </row>
    <row r="36" spans="1:5" s="9" customFormat="1" ht="15.75" collapsed="1" thickTop="1">
      <c r="A36" s="99"/>
      <c r="B36" s="99"/>
      <c r="C36" s="284"/>
      <c r="D36" s="73"/>
      <c r="E36" s="284"/>
    </row>
    <row r="37" spans="1:5" s="9" customFormat="1" ht="44.25" customHeight="1">
      <c r="A37" s="481" t="s">
        <v>251</v>
      </c>
      <c r="B37" s="481"/>
      <c r="C37" s="481"/>
      <c r="D37" s="482"/>
      <c r="E37" s="482"/>
    </row>
    <row r="38" spans="3:5" s="9" customFormat="1" ht="15">
      <c r="C38" s="285"/>
      <c r="D38" s="21"/>
      <c r="E38" s="21"/>
    </row>
    <row r="39" spans="3:5" s="9" customFormat="1" ht="15">
      <c r="C39" s="285"/>
      <c r="D39" s="21"/>
      <c r="E39" s="21"/>
    </row>
    <row r="40" spans="3:5" s="9" customFormat="1" ht="15">
      <c r="C40" s="285"/>
      <c r="D40" s="21"/>
      <c r="E40" s="21"/>
    </row>
    <row r="41" spans="3:5" s="9" customFormat="1" ht="15">
      <c r="C41" s="285"/>
      <c r="D41" s="21"/>
      <c r="E41" s="21"/>
    </row>
    <row r="42" spans="3:5" s="9" customFormat="1" ht="15">
      <c r="C42" s="285"/>
      <c r="D42" s="21"/>
      <c r="E42" s="21"/>
    </row>
    <row r="43" spans="3:5" s="9" customFormat="1" ht="15">
      <c r="C43" s="285"/>
      <c r="D43" s="21"/>
      <c r="E43" s="21"/>
    </row>
    <row r="44" spans="3:5" s="9" customFormat="1" ht="15">
      <c r="C44" s="285"/>
      <c r="D44" s="21"/>
      <c r="E44" s="21"/>
    </row>
    <row r="45" spans="3:5" s="9" customFormat="1" ht="15">
      <c r="C45" s="285"/>
      <c r="D45" s="21"/>
      <c r="E45" s="21"/>
    </row>
    <row r="46" s="9" customFormat="1" ht="15">
      <c r="C46" s="197"/>
    </row>
    <row r="47" s="9" customFormat="1" ht="15">
      <c r="C47" s="197"/>
    </row>
    <row r="48" s="9" customFormat="1" ht="15">
      <c r="C48" s="197"/>
    </row>
    <row r="49" s="9" customFormat="1" ht="15">
      <c r="C49" s="197"/>
    </row>
    <row r="50" s="9" customFormat="1" ht="15">
      <c r="C50" s="197"/>
    </row>
    <row r="51" s="9" customFormat="1" ht="15">
      <c r="C51" s="197"/>
    </row>
    <row r="52" s="9" customFormat="1" ht="15">
      <c r="C52" s="197"/>
    </row>
    <row r="53" s="9" customFormat="1" ht="15">
      <c r="C53" s="197"/>
    </row>
    <row r="54" s="9" customFormat="1" ht="15">
      <c r="C54" s="197"/>
    </row>
    <row r="55" s="9" customFormat="1" ht="15">
      <c r="C55" s="197"/>
    </row>
    <row r="56" s="9" customFormat="1" ht="15">
      <c r="C56" s="197"/>
    </row>
    <row r="57" s="9" customFormat="1" ht="15">
      <c r="C57" s="197"/>
    </row>
    <row r="58" s="9" customFormat="1" ht="15">
      <c r="C58" s="197"/>
    </row>
    <row r="59" s="9" customFormat="1" ht="15">
      <c r="C59" s="197"/>
    </row>
    <row r="60" s="9" customFormat="1" ht="15">
      <c r="C60" s="197"/>
    </row>
    <row r="61" s="9" customFormat="1" ht="15">
      <c r="C61" s="197"/>
    </row>
    <row r="62" s="9" customFormat="1" ht="15">
      <c r="C62" s="197"/>
    </row>
    <row r="63" s="9" customFormat="1" ht="15">
      <c r="C63" s="197"/>
    </row>
    <row r="64" s="9" customFormat="1" ht="15">
      <c r="C64" s="197"/>
    </row>
    <row r="65" s="9" customFormat="1" ht="15">
      <c r="C65" s="197"/>
    </row>
    <row r="66" s="9" customFormat="1" ht="15">
      <c r="C66" s="197"/>
    </row>
    <row r="67" s="9" customFormat="1" ht="15">
      <c r="C67" s="197"/>
    </row>
    <row r="68" s="9" customFormat="1" ht="15">
      <c r="C68" s="197"/>
    </row>
    <row r="69" s="9" customFormat="1" ht="15">
      <c r="C69" s="197"/>
    </row>
    <row r="70" s="9" customFormat="1" ht="15">
      <c r="C70" s="197"/>
    </row>
    <row r="71" s="9" customFormat="1" ht="15">
      <c r="C71" s="197"/>
    </row>
    <row r="72" s="9" customFormat="1" ht="15">
      <c r="C72" s="197"/>
    </row>
    <row r="73" s="9" customFormat="1" ht="15">
      <c r="C73" s="197"/>
    </row>
    <row r="74" s="9" customFormat="1" ht="15">
      <c r="C74" s="197"/>
    </row>
    <row r="75" s="9" customFormat="1" ht="15">
      <c r="C75" s="197"/>
    </row>
    <row r="76" s="9" customFormat="1" ht="15">
      <c r="C76" s="197"/>
    </row>
    <row r="77" s="9" customFormat="1" ht="15">
      <c r="C77" s="197"/>
    </row>
    <row r="78" s="9" customFormat="1" ht="15">
      <c r="C78" s="197"/>
    </row>
    <row r="79" s="9" customFormat="1" ht="15">
      <c r="C79" s="197"/>
    </row>
    <row r="80" s="9" customFormat="1" ht="15">
      <c r="C80" s="197"/>
    </row>
    <row r="81" s="9" customFormat="1" ht="15">
      <c r="C81" s="197"/>
    </row>
    <row r="82" s="9" customFormat="1" ht="15">
      <c r="C82" s="197"/>
    </row>
    <row r="83" s="9" customFormat="1" ht="15">
      <c r="C83" s="197"/>
    </row>
    <row r="84" s="9" customFormat="1" ht="15">
      <c r="C84" s="197"/>
    </row>
    <row r="85" s="9" customFormat="1" ht="15">
      <c r="C85" s="197"/>
    </row>
    <row r="86" s="9" customFormat="1" ht="15">
      <c r="C86" s="197"/>
    </row>
    <row r="87" s="9" customFormat="1" ht="15">
      <c r="C87" s="197"/>
    </row>
    <row r="88" s="9" customFormat="1" ht="15">
      <c r="C88" s="197"/>
    </row>
    <row r="89" s="9" customFormat="1" ht="15">
      <c r="C89" s="197"/>
    </row>
    <row r="90" s="9" customFormat="1" ht="15">
      <c r="C90" s="197"/>
    </row>
    <row r="91" s="9" customFormat="1" ht="15">
      <c r="C91" s="197"/>
    </row>
    <row r="92" s="9" customFormat="1" ht="15">
      <c r="C92" s="197"/>
    </row>
    <row r="93" s="9" customFormat="1" ht="15">
      <c r="C93" s="197"/>
    </row>
    <row r="94" s="9" customFormat="1" ht="15">
      <c r="C94" s="197"/>
    </row>
    <row r="95" s="9" customFormat="1" ht="15">
      <c r="C95" s="197"/>
    </row>
    <row r="96" s="9" customFormat="1" ht="15">
      <c r="C96" s="197"/>
    </row>
    <row r="97" s="9" customFormat="1" ht="15">
      <c r="C97" s="197"/>
    </row>
    <row r="98" s="9" customFormat="1" ht="15">
      <c r="C98" s="197"/>
    </row>
    <row r="99" s="9" customFormat="1" ht="15">
      <c r="C99" s="197"/>
    </row>
    <row r="100" s="9" customFormat="1" ht="15">
      <c r="C100" s="197"/>
    </row>
    <row r="101" s="9" customFormat="1" ht="15">
      <c r="C101" s="197"/>
    </row>
    <row r="102" s="9" customFormat="1" ht="15">
      <c r="C102" s="197"/>
    </row>
    <row r="103" s="9" customFormat="1" ht="15">
      <c r="C103" s="197"/>
    </row>
    <row r="104" s="9" customFormat="1" ht="15">
      <c r="C104" s="197"/>
    </row>
    <row r="105" s="9" customFormat="1" ht="15">
      <c r="C105" s="197"/>
    </row>
    <row r="106" s="9" customFormat="1" ht="15">
      <c r="C106" s="197"/>
    </row>
    <row r="107" s="9" customFormat="1" ht="15">
      <c r="C107" s="197"/>
    </row>
    <row r="108" s="9" customFormat="1" ht="15">
      <c r="C108" s="197"/>
    </row>
    <row r="109" s="9" customFormat="1" ht="15">
      <c r="C109" s="197"/>
    </row>
    <row r="110" s="9" customFormat="1" ht="15">
      <c r="C110" s="197"/>
    </row>
    <row r="111" s="9" customFormat="1" ht="15">
      <c r="C111" s="197"/>
    </row>
    <row r="112" s="9" customFormat="1" ht="15">
      <c r="C112" s="197"/>
    </row>
    <row r="113" s="9" customFormat="1" ht="15">
      <c r="C113" s="197"/>
    </row>
    <row r="114" s="9" customFormat="1" ht="15">
      <c r="C114" s="197"/>
    </row>
    <row r="115" s="9" customFormat="1" ht="15">
      <c r="C115" s="197"/>
    </row>
    <row r="116" s="9" customFormat="1" ht="15">
      <c r="C116" s="197"/>
    </row>
    <row r="117" s="9" customFormat="1" ht="15">
      <c r="C117" s="197"/>
    </row>
    <row r="118" s="9" customFormat="1" ht="15">
      <c r="C118" s="197"/>
    </row>
    <row r="119" s="9" customFormat="1" ht="15">
      <c r="C119" s="197"/>
    </row>
    <row r="120" s="9" customFormat="1" ht="15">
      <c r="C120" s="197"/>
    </row>
    <row r="121" s="9" customFormat="1" ht="15">
      <c r="C121" s="197"/>
    </row>
    <row r="122" s="9" customFormat="1" ht="15">
      <c r="C122" s="197"/>
    </row>
    <row r="123" s="9" customFormat="1" ht="15">
      <c r="C123" s="197"/>
    </row>
    <row r="124" s="9" customFormat="1" ht="15">
      <c r="C124" s="197"/>
    </row>
    <row r="125" s="9" customFormat="1" ht="15">
      <c r="C125" s="197"/>
    </row>
    <row r="126" s="9" customFormat="1" ht="15">
      <c r="C126" s="197"/>
    </row>
    <row r="127" s="9" customFormat="1" ht="15">
      <c r="C127" s="197"/>
    </row>
    <row r="128" s="9" customFormat="1" ht="15">
      <c r="C128" s="197"/>
    </row>
    <row r="129" s="9" customFormat="1" ht="15">
      <c r="C129" s="197"/>
    </row>
    <row r="130" s="9" customFormat="1" ht="15">
      <c r="C130" s="197"/>
    </row>
    <row r="131" s="9" customFormat="1" ht="15">
      <c r="C131" s="197"/>
    </row>
    <row r="132" s="9" customFormat="1" ht="15">
      <c r="C132" s="197"/>
    </row>
    <row r="133" s="9" customFormat="1" ht="15">
      <c r="C133" s="197"/>
    </row>
    <row r="134" s="9" customFormat="1" ht="15">
      <c r="C134" s="197"/>
    </row>
    <row r="135" s="9" customFormat="1" ht="15">
      <c r="C135" s="197"/>
    </row>
    <row r="136" s="9" customFormat="1" ht="15">
      <c r="C136" s="197"/>
    </row>
    <row r="137" s="9" customFormat="1" ht="15">
      <c r="C137" s="197"/>
    </row>
    <row r="138" s="9" customFormat="1" ht="15">
      <c r="C138" s="197"/>
    </row>
    <row r="139" s="9" customFormat="1" ht="15">
      <c r="C139" s="197"/>
    </row>
    <row r="140" s="9" customFormat="1" ht="15">
      <c r="C140" s="197"/>
    </row>
    <row r="141" s="9" customFormat="1" ht="15">
      <c r="C141" s="197"/>
    </row>
    <row r="142" s="9" customFormat="1" ht="15">
      <c r="C142" s="197"/>
    </row>
    <row r="143" s="9" customFormat="1" ht="15">
      <c r="C143" s="197"/>
    </row>
    <row r="144" s="9" customFormat="1" ht="15">
      <c r="C144" s="197"/>
    </row>
    <row r="145" s="9" customFormat="1" ht="15">
      <c r="C145" s="197"/>
    </row>
    <row r="146" s="9" customFormat="1" ht="15">
      <c r="C146" s="197"/>
    </row>
    <row r="147" s="9" customFormat="1" ht="15">
      <c r="C147" s="197"/>
    </row>
    <row r="148" s="9" customFormat="1" ht="15">
      <c r="C148" s="197"/>
    </row>
    <row r="149" s="9" customFormat="1" ht="15">
      <c r="C149" s="197"/>
    </row>
    <row r="150" s="9" customFormat="1" ht="15">
      <c r="C150" s="197"/>
    </row>
    <row r="151" s="9" customFormat="1" ht="15">
      <c r="C151" s="197"/>
    </row>
    <row r="152" s="9" customFormat="1" ht="15">
      <c r="C152" s="197"/>
    </row>
    <row r="153" s="9" customFormat="1" ht="15">
      <c r="C153" s="197"/>
    </row>
    <row r="154" s="9" customFormat="1" ht="15">
      <c r="C154" s="197"/>
    </row>
    <row r="155" s="9" customFormat="1" ht="15">
      <c r="C155" s="197"/>
    </row>
    <row r="156" s="9" customFormat="1" ht="15">
      <c r="C156" s="197"/>
    </row>
    <row r="157" s="9" customFormat="1" ht="15">
      <c r="C157" s="197"/>
    </row>
    <row r="158" s="9" customFormat="1" ht="15">
      <c r="C158" s="197"/>
    </row>
    <row r="159" s="9" customFormat="1" ht="15">
      <c r="C159" s="197"/>
    </row>
    <row r="160" s="9" customFormat="1" ht="15">
      <c r="C160" s="197"/>
    </row>
    <row r="161" s="9" customFormat="1" ht="15">
      <c r="C161" s="197"/>
    </row>
    <row r="162" s="9" customFormat="1" ht="15">
      <c r="C162" s="197"/>
    </row>
    <row r="163" s="9" customFormat="1" ht="15">
      <c r="C163" s="197"/>
    </row>
    <row r="164" s="9" customFormat="1" ht="15">
      <c r="C164" s="197"/>
    </row>
    <row r="165" s="9" customFormat="1" ht="15">
      <c r="C165" s="197"/>
    </row>
    <row r="166" s="9" customFormat="1" ht="15">
      <c r="C166" s="197"/>
    </row>
    <row r="167" s="9" customFormat="1" ht="15">
      <c r="C167" s="197"/>
    </row>
    <row r="168" s="9" customFormat="1" ht="15">
      <c r="C168" s="197"/>
    </row>
    <row r="169" s="9" customFormat="1" ht="15">
      <c r="C169" s="197"/>
    </row>
    <row r="170" s="9" customFormat="1" ht="15">
      <c r="C170" s="197"/>
    </row>
    <row r="171" s="9" customFormat="1" ht="15">
      <c r="C171" s="197"/>
    </row>
    <row r="172" s="9" customFormat="1" ht="15">
      <c r="C172" s="197"/>
    </row>
    <row r="173" s="9" customFormat="1" ht="15">
      <c r="C173" s="197"/>
    </row>
    <row r="174" s="9" customFormat="1" ht="15">
      <c r="C174" s="197"/>
    </row>
    <row r="175" s="9" customFormat="1" ht="15">
      <c r="C175" s="197"/>
    </row>
    <row r="176" s="9" customFormat="1" ht="15">
      <c r="C176" s="197"/>
    </row>
    <row r="177" s="9" customFormat="1" ht="15">
      <c r="C177" s="197"/>
    </row>
    <row r="178" s="9" customFormat="1" ht="15">
      <c r="C178" s="197"/>
    </row>
    <row r="179" s="9" customFormat="1" ht="15">
      <c r="C179" s="197"/>
    </row>
    <row r="180" s="9" customFormat="1" ht="15">
      <c r="C180" s="197"/>
    </row>
    <row r="181" s="9" customFormat="1" ht="15">
      <c r="C181" s="197"/>
    </row>
    <row r="182" s="9" customFormat="1" ht="15">
      <c r="C182" s="197"/>
    </row>
    <row r="183" s="9" customFormat="1" ht="15">
      <c r="C183" s="197"/>
    </row>
    <row r="184" s="9" customFormat="1" ht="15">
      <c r="C184" s="197"/>
    </row>
    <row r="185" s="9" customFormat="1" ht="15">
      <c r="C185" s="197"/>
    </row>
    <row r="186" s="9" customFormat="1" ht="15">
      <c r="C186" s="197"/>
    </row>
    <row r="187" s="9" customFormat="1" ht="15">
      <c r="C187" s="197"/>
    </row>
    <row r="188" s="9" customFormat="1" ht="15">
      <c r="C188" s="197"/>
    </row>
    <row r="189" s="9" customFormat="1" ht="15">
      <c r="C189" s="197"/>
    </row>
    <row r="190" s="9" customFormat="1" ht="15">
      <c r="C190" s="197"/>
    </row>
    <row r="191" s="9" customFormat="1" ht="15">
      <c r="C191" s="197"/>
    </row>
    <row r="192" s="9" customFormat="1" ht="15">
      <c r="C192" s="197"/>
    </row>
    <row r="193" s="9" customFormat="1" ht="15">
      <c r="C193" s="197"/>
    </row>
    <row r="194" s="9" customFormat="1" ht="15">
      <c r="C194" s="197"/>
    </row>
    <row r="195" s="9" customFormat="1" ht="15">
      <c r="C195" s="197"/>
    </row>
    <row r="196" s="9" customFormat="1" ht="15">
      <c r="C196" s="197"/>
    </row>
    <row r="197" s="9" customFormat="1" ht="15">
      <c r="C197" s="197"/>
    </row>
    <row r="198" s="9" customFormat="1" ht="15">
      <c r="C198" s="197"/>
    </row>
    <row r="199" s="9" customFormat="1" ht="15">
      <c r="C199" s="197"/>
    </row>
    <row r="200" s="9" customFormat="1" ht="15">
      <c r="C200" s="197"/>
    </row>
    <row r="201" s="9" customFormat="1" ht="15">
      <c r="C201" s="197"/>
    </row>
    <row r="202" s="9" customFormat="1" ht="15">
      <c r="C202" s="197"/>
    </row>
    <row r="203" s="9" customFormat="1" ht="15">
      <c r="C203" s="197"/>
    </row>
    <row r="204" s="9" customFormat="1" ht="15">
      <c r="C204" s="197"/>
    </row>
    <row r="205" s="9" customFormat="1" ht="15">
      <c r="C205" s="197"/>
    </row>
    <row r="206" s="9" customFormat="1" ht="15">
      <c r="C206" s="197"/>
    </row>
    <row r="207" s="9" customFormat="1" ht="15">
      <c r="C207" s="197"/>
    </row>
    <row r="208" s="9" customFormat="1" ht="15">
      <c r="C208" s="197"/>
    </row>
    <row r="209" s="9" customFormat="1" ht="15">
      <c r="C209" s="197"/>
    </row>
    <row r="210" s="9" customFormat="1" ht="15">
      <c r="C210" s="197"/>
    </row>
    <row r="211" s="9" customFormat="1" ht="15">
      <c r="C211" s="197"/>
    </row>
    <row r="212" s="9" customFormat="1" ht="15">
      <c r="C212" s="197"/>
    </row>
    <row r="213" s="9" customFormat="1" ht="15">
      <c r="C213" s="197"/>
    </row>
    <row r="214" s="9" customFormat="1" ht="15">
      <c r="C214" s="197"/>
    </row>
    <row r="215" s="9" customFormat="1" ht="15">
      <c r="C215" s="197"/>
    </row>
    <row r="216" s="9" customFormat="1" ht="15">
      <c r="C216" s="197"/>
    </row>
    <row r="217" s="9" customFormat="1" ht="15">
      <c r="C217" s="197"/>
    </row>
    <row r="218" s="9" customFormat="1" ht="15">
      <c r="C218" s="197"/>
    </row>
    <row r="219" s="9" customFormat="1" ht="15">
      <c r="C219" s="197"/>
    </row>
    <row r="220" s="9" customFormat="1" ht="15">
      <c r="C220" s="197"/>
    </row>
    <row r="221" s="9" customFormat="1" ht="15">
      <c r="C221" s="197"/>
    </row>
    <row r="222" s="9" customFormat="1" ht="15">
      <c r="C222" s="197"/>
    </row>
    <row r="223" s="9" customFormat="1" ht="15">
      <c r="C223" s="197"/>
    </row>
    <row r="224" s="9" customFormat="1" ht="15">
      <c r="C224" s="197"/>
    </row>
    <row r="225" s="9" customFormat="1" ht="15">
      <c r="C225" s="197"/>
    </row>
    <row r="226" s="9" customFormat="1" ht="15">
      <c r="C226" s="197"/>
    </row>
    <row r="227" s="9" customFormat="1" ht="15">
      <c r="C227" s="197"/>
    </row>
    <row r="228" s="9" customFormat="1" ht="15">
      <c r="C228" s="197"/>
    </row>
    <row r="229" s="9" customFormat="1" ht="15">
      <c r="C229" s="197"/>
    </row>
    <row r="230" s="9" customFormat="1" ht="15">
      <c r="C230" s="197"/>
    </row>
    <row r="231" s="9" customFormat="1" ht="15">
      <c r="C231" s="197"/>
    </row>
    <row r="232" s="9" customFormat="1" ht="15">
      <c r="C232" s="197"/>
    </row>
    <row r="233" s="9" customFormat="1" ht="15">
      <c r="C233" s="197"/>
    </row>
    <row r="234" s="9" customFormat="1" ht="15">
      <c r="C234" s="197"/>
    </row>
    <row r="235" s="9" customFormat="1" ht="15">
      <c r="C235" s="197"/>
    </row>
    <row r="236" s="9" customFormat="1" ht="15">
      <c r="C236" s="197"/>
    </row>
    <row r="237" s="9" customFormat="1" ht="15">
      <c r="C237" s="197"/>
    </row>
  </sheetData>
  <sheetProtection password="8336" sheet="1" objects="1" scenarios="1" selectLockedCells="1" selectUnlockedCells="1"/>
  <mergeCells count="26">
    <mergeCell ref="A5:E5"/>
    <mergeCell ref="A6:E6"/>
    <mergeCell ref="A9:A13"/>
    <mergeCell ref="D13:E13"/>
    <mergeCell ref="D12:E12"/>
    <mergeCell ref="A8:E8"/>
    <mergeCell ref="B11:E11"/>
    <mergeCell ref="A37:E37"/>
    <mergeCell ref="D27:E27"/>
    <mergeCell ref="A7:E7"/>
    <mergeCell ref="D17:E17"/>
    <mergeCell ref="D16:E16"/>
    <mergeCell ref="D15:E15"/>
    <mergeCell ref="D14:E14"/>
    <mergeCell ref="D22:E22"/>
    <mergeCell ref="D23:E23"/>
    <mergeCell ref="A1:E4"/>
    <mergeCell ref="D26:E26"/>
    <mergeCell ref="D25:E25"/>
    <mergeCell ref="D24:E24"/>
    <mergeCell ref="D21:E21"/>
    <mergeCell ref="D20:E20"/>
    <mergeCell ref="D19:E19"/>
    <mergeCell ref="D18:E18"/>
    <mergeCell ref="B10:E10"/>
    <mergeCell ref="B9:E9"/>
  </mergeCells>
  <printOptions horizontalCentered="1"/>
  <pageMargins left="0.6" right="0.25" top="0.5" bottom="0.5" header="0.25" footer="0.25"/>
  <pageSetup fitToHeight="1" fitToWidth="1" horizontalDpi="600" verticalDpi="600" orientation="portrait" paperSize="9" r:id="rId2"/>
  <headerFooter alignWithMargins="0">
    <oddFooter>&amp;L&amp;F&amp;C&amp;A  Pg &amp;P/&amp;N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562"/>
  <sheetViews>
    <sheetView zoomScalePageLayoutView="0" workbookViewId="0" topLeftCell="A1">
      <selection activeCell="A71" sqref="A71"/>
    </sheetView>
  </sheetViews>
  <sheetFormatPr defaultColWidth="9.140625" defaultRowHeight="12.75" outlineLevelRow="1"/>
  <cols>
    <col min="1" max="1" width="2.421875" style="1" customWidth="1"/>
    <col min="2" max="2" width="34.8515625" style="1" customWidth="1"/>
    <col min="3" max="3" width="11.421875" style="1" customWidth="1"/>
    <col min="4" max="4" width="11.7109375" style="1" bestFit="1" customWidth="1"/>
    <col min="5" max="5" width="11.28125" style="1" customWidth="1"/>
    <col min="6" max="6" width="13.421875" style="1" customWidth="1"/>
    <col min="7" max="7" width="12.8515625" style="1" bestFit="1" customWidth="1"/>
    <col min="8" max="8" width="11.8515625" style="1" customWidth="1"/>
    <col min="9" max="9" width="12.57421875" style="1" customWidth="1"/>
    <col min="10" max="10" width="0.9921875" style="1" customWidth="1"/>
    <col min="11" max="15" width="9.140625" style="3" customWidth="1"/>
    <col min="16" max="16384" width="9.140625" style="1" customWidth="1"/>
  </cols>
  <sheetData>
    <row r="1" spans="1:9" ht="15.75">
      <c r="A1" s="471"/>
      <c r="B1" s="471"/>
      <c r="C1" s="471"/>
      <c r="D1" s="471"/>
      <c r="E1" s="471"/>
      <c r="F1" s="471"/>
      <c r="G1" s="471"/>
      <c r="H1" s="5"/>
      <c r="I1" s="5"/>
    </row>
    <row r="2" spans="1:9" ht="15.75">
      <c r="A2" s="471"/>
      <c r="B2" s="471"/>
      <c r="C2" s="471"/>
      <c r="D2" s="471"/>
      <c r="E2" s="471"/>
      <c r="F2" s="471"/>
      <c r="G2" s="471"/>
      <c r="H2" s="5"/>
      <c r="I2" s="5"/>
    </row>
    <row r="3" spans="1:9" ht="15.75">
      <c r="A3" s="471"/>
      <c r="B3" s="471"/>
      <c r="C3" s="471"/>
      <c r="D3" s="471"/>
      <c r="E3" s="471"/>
      <c r="F3" s="471"/>
      <c r="G3" s="471"/>
      <c r="H3" s="5"/>
      <c r="I3" s="5"/>
    </row>
    <row r="4" spans="1:9" ht="15.75">
      <c r="A4" s="471"/>
      <c r="B4" s="471"/>
      <c r="C4" s="471"/>
      <c r="D4" s="471"/>
      <c r="E4" s="471"/>
      <c r="F4" s="471"/>
      <c r="G4" s="471"/>
      <c r="H4" s="5"/>
      <c r="I4" s="5"/>
    </row>
    <row r="5" spans="1:15" s="7" customFormat="1" ht="20.25">
      <c r="A5" s="485" t="s">
        <v>86</v>
      </c>
      <c r="B5" s="485"/>
      <c r="C5" s="485"/>
      <c r="D5" s="485"/>
      <c r="E5" s="485"/>
      <c r="F5" s="485"/>
      <c r="G5" s="485"/>
      <c r="H5" s="235"/>
      <c r="I5" s="235"/>
      <c r="K5" s="26"/>
      <c r="L5" s="26"/>
      <c r="M5" s="26"/>
      <c r="N5" s="26"/>
      <c r="O5" s="26"/>
    </row>
    <row r="6" spans="1:15" s="7" customFormat="1" ht="16.5" customHeight="1">
      <c r="A6" s="499" t="s">
        <v>158</v>
      </c>
      <c r="B6" s="499"/>
      <c r="C6" s="499"/>
      <c r="D6" s="499"/>
      <c r="E6" s="499"/>
      <c r="F6" s="499"/>
      <c r="G6" s="499"/>
      <c r="H6" s="235"/>
      <c r="I6" s="235"/>
      <c r="K6" s="26"/>
      <c r="L6" s="26"/>
      <c r="M6" s="26"/>
      <c r="N6" s="26"/>
      <c r="O6" s="26"/>
    </row>
    <row r="7" spans="1:15" s="7" customFormat="1" ht="16.5" customHeight="1">
      <c r="A7" s="506" t="str">
        <f>'BS'!$A$7</f>
        <v>for the third financial quarter ended 31 March 2009</v>
      </c>
      <c r="B7" s="506"/>
      <c r="C7" s="506"/>
      <c r="D7" s="506"/>
      <c r="E7" s="506"/>
      <c r="F7" s="506"/>
      <c r="G7" s="506"/>
      <c r="H7" s="235"/>
      <c r="I7" s="235"/>
      <c r="K7" s="26"/>
      <c r="L7" s="26"/>
      <c r="M7" s="26"/>
      <c r="N7" s="26"/>
      <c r="O7" s="26"/>
    </row>
    <row r="8" spans="1:9" ht="16.5" thickBot="1">
      <c r="A8" s="186"/>
      <c r="B8" s="186"/>
      <c r="C8" s="186"/>
      <c r="D8" s="186"/>
      <c r="E8" s="186"/>
      <c r="F8" s="186"/>
      <c r="G8" s="186"/>
      <c r="H8" s="5"/>
      <c r="I8" s="5"/>
    </row>
    <row r="9" spans="1:15" s="14" customFormat="1" ht="15" customHeight="1" thickBot="1">
      <c r="A9" s="500"/>
      <c r="B9" s="501"/>
      <c r="C9" s="510" t="s">
        <v>247</v>
      </c>
      <c r="D9" s="510"/>
      <c r="E9" s="510"/>
      <c r="F9" s="510"/>
      <c r="G9" s="510"/>
      <c r="H9" s="508" t="s">
        <v>137</v>
      </c>
      <c r="I9" s="508" t="s">
        <v>98</v>
      </c>
      <c r="K9" s="96"/>
      <c r="L9" s="96"/>
      <c r="M9" s="96"/>
      <c r="N9" s="96"/>
      <c r="O9" s="96"/>
    </row>
    <row r="10" spans="1:15" s="14" customFormat="1" ht="14.25" customHeight="1" thickBot="1">
      <c r="A10" s="502"/>
      <c r="B10" s="503"/>
      <c r="C10" s="510"/>
      <c r="D10" s="510"/>
      <c r="E10" s="510"/>
      <c r="F10" s="510"/>
      <c r="G10" s="510"/>
      <c r="H10" s="509"/>
      <c r="I10" s="509"/>
      <c r="K10" s="96"/>
      <c r="L10" s="96"/>
      <c r="M10" s="96"/>
      <c r="N10" s="96"/>
      <c r="O10" s="96"/>
    </row>
    <row r="11" spans="1:15" s="14" customFormat="1" ht="14.25" customHeight="1" thickBot="1">
      <c r="A11" s="502"/>
      <c r="B11" s="503"/>
      <c r="C11" s="507" t="s">
        <v>94</v>
      </c>
      <c r="D11" s="507"/>
      <c r="E11" s="507"/>
      <c r="F11" s="236" t="s">
        <v>95</v>
      </c>
      <c r="G11" s="409" t="s">
        <v>45</v>
      </c>
      <c r="H11" s="237"/>
      <c r="I11" s="237"/>
      <c r="K11" s="96"/>
      <c r="L11" s="96"/>
      <c r="M11" s="96"/>
      <c r="N11" s="96"/>
      <c r="O11" s="96"/>
    </row>
    <row r="12" spans="1:15" s="29" customFormat="1" ht="14.25">
      <c r="A12" s="502"/>
      <c r="B12" s="503"/>
      <c r="C12" s="293" t="s">
        <v>72</v>
      </c>
      <c r="D12" s="238" t="s">
        <v>72</v>
      </c>
      <c r="F12" s="239" t="s">
        <v>71</v>
      </c>
      <c r="G12" s="239"/>
      <c r="H12" s="240"/>
      <c r="I12" s="240"/>
      <c r="K12" s="75"/>
      <c r="L12" s="75"/>
      <c r="M12" s="75"/>
      <c r="N12" s="75"/>
      <c r="O12" s="75"/>
    </row>
    <row r="13" spans="1:15" s="29" customFormat="1" ht="14.25">
      <c r="A13" s="502"/>
      <c r="B13" s="503"/>
      <c r="C13" s="239" t="s">
        <v>246</v>
      </c>
      <c r="D13" s="238" t="s">
        <v>49</v>
      </c>
      <c r="E13" s="241" t="s">
        <v>79</v>
      </c>
      <c r="F13" s="239" t="s">
        <v>50</v>
      </c>
      <c r="G13" s="239"/>
      <c r="H13" s="240"/>
      <c r="I13" s="240"/>
      <c r="K13" s="75"/>
      <c r="L13" s="75"/>
      <c r="M13" s="75"/>
      <c r="N13" s="75"/>
      <c r="O13" s="75"/>
    </row>
    <row r="14" spans="1:15" s="29" customFormat="1" ht="14.25">
      <c r="A14" s="504"/>
      <c r="B14" s="505"/>
      <c r="C14" s="244" t="s">
        <v>74</v>
      </c>
      <c r="D14" s="242" t="s">
        <v>74</v>
      </c>
      <c r="E14" s="243" t="s">
        <v>74</v>
      </c>
      <c r="F14" s="244" t="s">
        <v>74</v>
      </c>
      <c r="G14" s="244" t="s">
        <v>74</v>
      </c>
      <c r="H14" s="245" t="s">
        <v>74</v>
      </c>
      <c r="I14" s="245" t="s">
        <v>74</v>
      </c>
      <c r="K14" s="75"/>
      <c r="L14" s="75"/>
      <c r="M14" s="75"/>
      <c r="N14" s="75"/>
      <c r="O14" s="75"/>
    </row>
    <row r="15" spans="1:15" s="14" customFormat="1" ht="15">
      <c r="A15" s="303" t="s">
        <v>308</v>
      </c>
      <c r="B15" s="305"/>
      <c r="C15" s="248"/>
      <c r="D15" s="246"/>
      <c r="E15" s="247"/>
      <c r="F15" s="248"/>
      <c r="G15" s="248"/>
      <c r="H15" s="249"/>
      <c r="I15" s="250"/>
      <c r="J15" s="14">
        <f>J16-J42</f>
        <v>0</v>
      </c>
      <c r="K15" s="96"/>
      <c r="L15" s="96"/>
      <c r="M15" s="96"/>
      <c r="N15" s="96"/>
      <c r="O15" s="96"/>
    </row>
    <row r="16" spans="1:15" s="14" customFormat="1" ht="14.25">
      <c r="A16" s="512" t="s">
        <v>248</v>
      </c>
      <c r="B16" s="513"/>
      <c r="C16" s="252">
        <f>'BS'!C$36</f>
        <v>76208</v>
      </c>
      <c r="D16" s="251">
        <f>'BS'!C$37</f>
        <v>90</v>
      </c>
      <c r="E16" s="251">
        <f>'BS'!C$38</f>
        <v>10869</v>
      </c>
      <c r="F16" s="252">
        <f>'BS'!C$39</f>
        <v>58803</v>
      </c>
      <c r="G16" s="252">
        <f>SUM(C16:F16)</f>
        <v>145970</v>
      </c>
      <c r="H16" s="253">
        <f>'BS'!C$41</f>
        <v>40869</v>
      </c>
      <c r="I16" s="254">
        <f>+G16+H16</f>
        <v>186839</v>
      </c>
      <c r="K16" s="96"/>
      <c r="L16" s="96"/>
      <c r="M16" s="96"/>
      <c r="N16" s="96"/>
      <c r="O16" s="96"/>
    </row>
    <row r="17" spans="1:15" s="14" customFormat="1" ht="15">
      <c r="A17" s="131"/>
      <c r="B17" s="292"/>
      <c r="C17" s="217"/>
      <c r="D17" s="218"/>
      <c r="E17" s="218"/>
      <c r="F17" s="220"/>
      <c r="G17" s="217"/>
      <c r="H17" s="253"/>
      <c r="I17" s="253"/>
      <c r="K17" s="96"/>
      <c r="L17" s="96"/>
      <c r="M17" s="96"/>
      <c r="N17" s="96"/>
      <c r="O17" s="96"/>
    </row>
    <row r="18" spans="1:15" s="14" customFormat="1" ht="15">
      <c r="A18" s="131"/>
      <c r="B18" s="292" t="s">
        <v>119</v>
      </c>
      <c r="C18" s="217"/>
      <c r="D18" s="221"/>
      <c r="E18" s="221">
        <f>'[2]BSgroup (Qtr)'!$S$56</f>
        <v>10</v>
      </c>
      <c r="F18" s="220"/>
      <c r="G18" s="217">
        <f>SUM(C18:F18)</f>
        <v>10</v>
      </c>
      <c r="H18" s="249"/>
      <c r="I18" s="253">
        <f>+G18+H18</f>
        <v>10</v>
      </c>
      <c r="K18" s="96"/>
      <c r="L18" s="96"/>
      <c r="M18" s="96"/>
      <c r="N18" s="96"/>
      <c r="O18" s="96"/>
    </row>
    <row r="19" spans="1:15" s="9" customFormat="1" ht="15.75">
      <c r="A19" s="22"/>
      <c r="B19" s="292"/>
      <c r="C19" s="220"/>
      <c r="D19" s="221"/>
      <c r="E19" s="221"/>
      <c r="F19" s="256"/>
      <c r="G19" s="217"/>
      <c r="H19" s="249"/>
      <c r="I19" s="249"/>
      <c r="K19" s="36"/>
      <c r="L19" s="36"/>
      <c r="M19" s="36"/>
      <c r="N19" s="36"/>
      <c r="O19" s="36"/>
    </row>
    <row r="20" spans="1:9" s="36" customFormat="1" ht="15.75">
      <c r="A20" s="322"/>
      <c r="B20" s="323" t="s">
        <v>288</v>
      </c>
      <c r="C20" s="230"/>
      <c r="D20" s="321"/>
      <c r="E20" s="321">
        <f>'[2]BSgroup (Qtr)'!$S$58</f>
        <v>10330</v>
      </c>
      <c r="F20" s="324"/>
      <c r="G20" s="325">
        <f>SUM(C20:F20)</f>
        <v>10330</v>
      </c>
      <c r="H20" s="250">
        <f>4849+1</f>
        <v>4850</v>
      </c>
      <c r="I20" s="254">
        <f>+G20+H20</f>
        <v>15180</v>
      </c>
    </row>
    <row r="21" spans="1:15" s="9" customFormat="1" ht="15.75">
      <c r="A21" s="22"/>
      <c r="B21" s="292"/>
      <c r="C21" s="220"/>
      <c r="D21" s="221"/>
      <c r="E21" s="221"/>
      <c r="F21" s="256"/>
      <c r="G21" s="217"/>
      <c r="H21" s="249"/>
      <c r="I21" s="249"/>
      <c r="K21" s="36"/>
      <c r="L21" s="36"/>
      <c r="M21" s="36"/>
      <c r="N21" s="36"/>
      <c r="O21" s="36"/>
    </row>
    <row r="22" spans="1:15" s="14" customFormat="1" ht="15">
      <c r="A22" s="131"/>
      <c r="B22" s="292" t="s">
        <v>101</v>
      </c>
      <c r="C22" s="217"/>
      <c r="D22" s="221"/>
      <c r="E22" s="221">
        <f>'[2]BSgroup (Qtr)'!$S$59</f>
        <v>-1004</v>
      </c>
      <c r="F22" s="220"/>
      <c r="G22" s="217">
        <f>SUM(C22:F22)</f>
        <v>-1004</v>
      </c>
      <c r="H22" s="249"/>
      <c r="I22" s="253">
        <f>+G22+H22</f>
        <v>-1004</v>
      </c>
      <c r="K22" s="96"/>
      <c r="L22" s="96"/>
      <c r="M22" s="96"/>
      <c r="N22" s="96"/>
      <c r="O22" s="96"/>
    </row>
    <row r="23" spans="1:15" s="14" customFormat="1" ht="15">
      <c r="A23" s="131"/>
      <c r="B23" s="292"/>
      <c r="C23" s="217"/>
      <c r="D23" s="221"/>
      <c r="E23" s="221"/>
      <c r="F23" s="220"/>
      <c r="G23" s="217"/>
      <c r="H23" s="249"/>
      <c r="I23" s="253"/>
      <c r="K23" s="96"/>
      <c r="L23" s="96"/>
      <c r="M23" s="96"/>
      <c r="N23" s="96"/>
      <c r="O23" s="96"/>
    </row>
    <row r="24" spans="1:15" s="9" customFormat="1" ht="15">
      <c r="A24" s="22"/>
      <c r="B24" s="292" t="s">
        <v>275</v>
      </c>
      <c r="C24" s="220"/>
      <c r="D24" s="221"/>
      <c r="E24" s="221"/>
      <c r="F24" s="220">
        <f>+'IS'!D26</f>
        <v>-1149</v>
      </c>
      <c r="G24" s="217">
        <f>SUM(C24:F24)</f>
        <v>-1149</v>
      </c>
      <c r="H24" s="249">
        <f>+'IS'!D27</f>
        <v>-5636</v>
      </c>
      <c r="I24" s="253">
        <f>+G24+H24</f>
        <v>-6785</v>
      </c>
      <c r="J24" s="10"/>
      <c r="K24" s="36"/>
      <c r="L24" s="36"/>
      <c r="M24" s="36"/>
      <c r="N24" s="36"/>
      <c r="O24" s="36"/>
    </row>
    <row r="25" spans="1:15" s="9" customFormat="1" ht="15.75" thickBot="1">
      <c r="A25" s="22"/>
      <c r="B25" s="292"/>
      <c r="C25" s="220"/>
      <c r="D25" s="221"/>
      <c r="E25" s="257"/>
      <c r="F25" s="220"/>
      <c r="G25" s="220"/>
      <c r="H25" s="249"/>
      <c r="I25" s="249"/>
      <c r="J25" s="10"/>
      <c r="K25" s="36"/>
      <c r="L25" s="36"/>
      <c r="M25" s="36"/>
      <c r="N25" s="36"/>
      <c r="O25" s="36"/>
    </row>
    <row r="26" spans="1:15" s="9" customFormat="1" ht="15.75" thickBot="1">
      <c r="A26" s="514" t="s">
        <v>310</v>
      </c>
      <c r="B26" s="515"/>
      <c r="C26" s="259">
        <f aca="true" t="shared" si="0" ref="C26:I26">SUM(C16:C25)</f>
        <v>76208</v>
      </c>
      <c r="D26" s="259">
        <f t="shared" si="0"/>
        <v>90</v>
      </c>
      <c r="E26" s="259">
        <f t="shared" si="0"/>
        <v>20205</v>
      </c>
      <c r="F26" s="259">
        <f t="shared" si="0"/>
        <v>57654</v>
      </c>
      <c r="G26" s="259">
        <f t="shared" si="0"/>
        <v>154157</v>
      </c>
      <c r="H26" s="259">
        <f t="shared" si="0"/>
        <v>40083</v>
      </c>
      <c r="I26" s="260">
        <f t="shared" si="0"/>
        <v>194240</v>
      </c>
      <c r="J26" s="132">
        <f>I26-'BS'!B42</f>
        <v>0</v>
      </c>
      <c r="K26" s="36"/>
      <c r="L26" s="36"/>
      <c r="M26" s="36"/>
      <c r="N26" s="36"/>
      <c r="O26" s="36"/>
    </row>
    <row r="27" spans="1:15" s="25" customFormat="1" ht="15" hidden="1" outlineLevel="1">
      <c r="A27" s="179"/>
      <c r="B27" s="180" t="s">
        <v>221</v>
      </c>
      <c r="C27" s="310">
        <f>C26-'BS'!B36</f>
        <v>0</v>
      </c>
      <c r="D27" s="347">
        <f>D26-'BS'!B37</f>
        <v>0</v>
      </c>
      <c r="E27" s="347">
        <f>'BS'!B$38-E26</f>
        <v>0</v>
      </c>
      <c r="F27" s="310">
        <f>F26-'BS'!B39</f>
        <v>0</v>
      </c>
      <c r="G27" s="310">
        <f>G26-'BS'!B40</f>
        <v>0</v>
      </c>
      <c r="H27" s="311">
        <f>H26-'BS'!B41</f>
        <v>0</v>
      </c>
      <c r="I27" s="312">
        <f>I26-'BS'!B42</f>
        <v>0</v>
      </c>
      <c r="J27" s="313"/>
      <c r="K27" s="38"/>
      <c r="L27" s="38"/>
      <c r="M27" s="38"/>
      <c r="N27" s="38"/>
      <c r="O27" s="38"/>
    </row>
    <row r="28" spans="1:15" s="25" customFormat="1" ht="15" collapsed="1">
      <c r="A28" s="179"/>
      <c r="B28" s="180"/>
      <c r="C28" s="217"/>
      <c r="D28" s="218"/>
      <c r="E28" s="257"/>
      <c r="F28" s="217"/>
      <c r="G28" s="217"/>
      <c r="H28" s="348"/>
      <c r="I28" s="250"/>
      <c r="J28" s="10"/>
      <c r="K28" s="38"/>
      <c r="L28" s="38"/>
      <c r="M28" s="38"/>
      <c r="N28" s="38"/>
      <c r="O28" s="38"/>
    </row>
    <row r="29" spans="1:15" s="9" customFormat="1" ht="15">
      <c r="A29" s="303" t="s">
        <v>309</v>
      </c>
      <c r="B29" s="304"/>
      <c r="C29" s="220"/>
      <c r="D29" s="221"/>
      <c r="E29" s="349"/>
      <c r="F29" s="220"/>
      <c r="G29" s="217"/>
      <c r="H29" s="249"/>
      <c r="I29" s="253"/>
      <c r="J29" s="10"/>
      <c r="K29" s="36"/>
      <c r="L29" s="36"/>
      <c r="M29" s="36"/>
      <c r="N29" s="36"/>
      <c r="O29" s="36"/>
    </row>
    <row r="30" spans="1:15" s="9" customFormat="1" ht="15">
      <c r="A30" s="512" t="s">
        <v>249</v>
      </c>
      <c r="B30" s="513"/>
      <c r="C30" s="252">
        <v>76208</v>
      </c>
      <c r="D30" s="251">
        <v>90</v>
      </c>
      <c r="E30" s="263">
        <v>3492</v>
      </c>
      <c r="F30" s="252">
        <v>51982</v>
      </c>
      <c r="G30" s="217">
        <f>SUM(C30:F30)</f>
        <v>131772</v>
      </c>
      <c r="H30" s="350">
        <v>39815</v>
      </c>
      <c r="I30" s="253">
        <f>SUM(G30:H30)</f>
        <v>171587</v>
      </c>
      <c r="J30" s="10"/>
      <c r="K30" s="36"/>
      <c r="L30" s="36"/>
      <c r="M30" s="36"/>
      <c r="N30" s="36"/>
      <c r="O30" s="36"/>
    </row>
    <row r="31" spans="1:15" s="9" customFormat="1" ht="15">
      <c r="A31" s="22"/>
      <c r="B31" s="292"/>
      <c r="C31" s="220"/>
      <c r="D31" s="221"/>
      <c r="E31" s="264"/>
      <c r="F31" s="220"/>
      <c r="G31" s="217"/>
      <c r="H31" s="265"/>
      <c r="I31" s="253"/>
      <c r="J31" s="10"/>
      <c r="K31" s="36"/>
      <c r="L31" s="36"/>
      <c r="M31" s="36"/>
      <c r="N31" s="36"/>
      <c r="O31" s="36"/>
    </row>
    <row r="32" spans="1:15" s="9" customFormat="1" ht="15">
      <c r="A32" s="22"/>
      <c r="B32" s="292" t="s">
        <v>101</v>
      </c>
      <c r="C32" s="220"/>
      <c r="D32" s="221"/>
      <c r="E32" s="264">
        <v>-38</v>
      </c>
      <c r="F32" s="220"/>
      <c r="G32" s="217">
        <f>SUM(C32:F32)</f>
        <v>-38</v>
      </c>
      <c r="H32" s="220"/>
      <c r="I32" s="253">
        <f>+G32+H32</f>
        <v>-38</v>
      </c>
      <c r="J32" s="10"/>
      <c r="K32" s="36"/>
      <c r="L32" s="36"/>
      <c r="M32" s="36"/>
      <c r="N32" s="36"/>
      <c r="O32" s="36"/>
    </row>
    <row r="33" spans="1:15" s="9" customFormat="1" ht="15">
      <c r="A33" s="22"/>
      <c r="B33" s="292"/>
      <c r="C33" s="220"/>
      <c r="D33" s="221"/>
      <c r="E33" s="264"/>
      <c r="F33" s="220"/>
      <c r="G33" s="217"/>
      <c r="H33" s="265"/>
      <c r="I33" s="253"/>
      <c r="J33" s="10"/>
      <c r="K33" s="36"/>
      <c r="L33" s="36"/>
      <c r="M33" s="36"/>
      <c r="N33" s="36"/>
      <c r="O33" s="36"/>
    </row>
    <row r="34" spans="1:15" s="9" customFormat="1" ht="15">
      <c r="A34" s="22"/>
      <c r="B34" s="380" t="s">
        <v>119</v>
      </c>
      <c r="C34" s="220"/>
      <c r="D34" s="221"/>
      <c r="E34" s="264">
        <f>7062+56</f>
        <v>7118</v>
      </c>
      <c r="F34" s="220"/>
      <c r="G34" s="217">
        <f>SUM(C34:F34)</f>
        <v>7118</v>
      </c>
      <c r="H34" s="265"/>
      <c r="I34" s="253">
        <f>+G34+H34</f>
        <v>7118</v>
      </c>
      <c r="J34" s="10"/>
      <c r="K34" s="36"/>
      <c r="L34" s="36"/>
      <c r="M34" s="36"/>
      <c r="N34" s="36"/>
      <c r="O34" s="36"/>
    </row>
    <row r="35" spans="1:15" s="9" customFormat="1" ht="15">
      <c r="A35" s="22"/>
      <c r="B35" s="292"/>
      <c r="C35" s="220"/>
      <c r="D35" s="221"/>
      <c r="E35" s="264"/>
      <c r="F35" s="220"/>
      <c r="G35" s="217"/>
      <c r="H35" s="265"/>
      <c r="I35" s="253"/>
      <c r="J35" s="10"/>
      <c r="K35" s="36"/>
      <c r="L35" s="36"/>
      <c r="M35" s="36"/>
      <c r="N35" s="36"/>
      <c r="O35" s="36"/>
    </row>
    <row r="36" spans="1:15" s="9" customFormat="1" ht="15">
      <c r="A36" s="22"/>
      <c r="B36" s="292" t="s">
        <v>103</v>
      </c>
      <c r="C36" s="220"/>
      <c r="D36" s="221"/>
      <c r="E36" s="264"/>
      <c r="F36" s="220"/>
      <c r="G36" s="217"/>
      <c r="H36" s="265">
        <v>-2182</v>
      </c>
      <c r="I36" s="253">
        <f>+G36+H36</f>
        <v>-2182</v>
      </c>
      <c r="J36" s="10"/>
      <c r="K36" s="36"/>
      <c r="L36" s="36"/>
      <c r="M36" s="36"/>
      <c r="N36" s="36"/>
      <c r="O36" s="36"/>
    </row>
    <row r="37" spans="1:15" s="9" customFormat="1" ht="15">
      <c r="A37" s="22"/>
      <c r="B37" s="292"/>
      <c r="C37" s="220"/>
      <c r="D37" s="221"/>
      <c r="E37" s="264"/>
      <c r="F37" s="220"/>
      <c r="G37" s="217"/>
      <c r="H37" s="265"/>
      <c r="I37" s="253"/>
      <c r="J37" s="10"/>
      <c r="K37" s="36"/>
      <c r="L37" s="36"/>
      <c r="M37" s="36"/>
      <c r="N37" s="36"/>
      <c r="O37" s="36"/>
    </row>
    <row r="38" spans="1:15" s="9" customFormat="1" ht="15">
      <c r="A38" s="22"/>
      <c r="B38" s="292" t="s">
        <v>104</v>
      </c>
      <c r="C38" s="220"/>
      <c r="D38" s="221"/>
      <c r="E38" s="264"/>
      <c r="F38" s="220"/>
      <c r="G38" s="217"/>
      <c r="H38" s="265">
        <v>159</v>
      </c>
      <c r="I38" s="253">
        <f>+G38+H38</f>
        <v>159</v>
      </c>
      <c r="J38" s="10"/>
      <c r="K38" s="36"/>
      <c r="L38" s="36"/>
      <c r="M38" s="36"/>
      <c r="N38" s="36"/>
      <c r="O38" s="36"/>
    </row>
    <row r="39" spans="1:15" s="9" customFormat="1" ht="15">
      <c r="A39" s="22"/>
      <c r="B39" s="292"/>
      <c r="C39" s="220"/>
      <c r="D39" s="221"/>
      <c r="E39" s="264"/>
      <c r="F39" s="220"/>
      <c r="G39" s="217"/>
      <c r="H39" s="265"/>
      <c r="I39" s="253"/>
      <c r="J39" s="10"/>
      <c r="K39" s="36"/>
      <c r="L39" s="36"/>
      <c r="M39" s="36"/>
      <c r="N39" s="36"/>
      <c r="O39" s="36"/>
    </row>
    <row r="40" spans="1:15" s="9" customFormat="1" ht="15">
      <c r="A40" s="22"/>
      <c r="B40" s="292" t="s">
        <v>272</v>
      </c>
      <c r="C40" s="220"/>
      <c r="D40" s="221"/>
      <c r="E40" s="264"/>
      <c r="F40" s="220">
        <v>10930</v>
      </c>
      <c r="G40" s="217">
        <f>SUM(C40:F40)</f>
        <v>10930</v>
      </c>
      <c r="H40" s="351">
        <v>2257</v>
      </c>
      <c r="I40" s="253">
        <f>+G40+H40</f>
        <v>13187</v>
      </c>
      <c r="J40" s="10"/>
      <c r="K40" s="36"/>
      <c r="L40" s="36"/>
      <c r="M40" s="36"/>
      <c r="N40" s="36"/>
      <c r="O40" s="36"/>
    </row>
    <row r="41" spans="1:15" s="9" customFormat="1" ht="15.75" thickBot="1">
      <c r="A41" s="22"/>
      <c r="B41" s="292"/>
      <c r="C41" s="220"/>
      <c r="D41" s="221"/>
      <c r="E41" s="266"/>
      <c r="F41" s="220"/>
      <c r="G41" s="220"/>
      <c r="H41" s="351"/>
      <c r="I41" s="249"/>
      <c r="J41" s="10"/>
      <c r="K41" s="36"/>
      <c r="L41" s="36"/>
      <c r="M41" s="36"/>
      <c r="N41" s="36"/>
      <c r="O41" s="36"/>
    </row>
    <row r="42" spans="1:15" s="9" customFormat="1" ht="15.75" customHeight="1" thickBot="1">
      <c r="A42" s="514" t="s">
        <v>311</v>
      </c>
      <c r="B42" s="515"/>
      <c r="C42" s="381">
        <f>SUM(C30:C41)</f>
        <v>76208</v>
      </c>
      <c r="D42" s="382">
        <f aca="true" t="shared" si="1" ref="D42:I42">SUM(D30:D41)</f>
        <v>90</v>
      </c>
      <c r="E42" s="382">
        <f t="shared" si="1"/>
        <v>10572</v>
      </c>
      <c r="F42" s="382">
        <f t="shared" si="1"/>
        <v>62912</v>
      </c>
      <c r="G42" s="382">
        <f t="shared" si="1"/>
        <v>149782</v>
      </c>
      <c r="H42" s="258">
        <f t="shared" si="1"/>
        <v>40049</v>
      </c>
      <c r="I42" s="258">
        <f t="shared" si="1"/>
        <v>189831</v>
      </c>
      <c r="J42" s="133"/>
      <c r="K42" s="96"/>
      <c r="L42" s="36"/>
      <c r="M42" s="36"/>
      <c r="N42" s="36"/>
      <c r="O42" s="36"/>
    </row>
    <row r="43" spans="1:15" s="9" customFormat="1" ht="15">
      <c r="A43" s="27"/>
      <c r="B43" s="27"/>
      <c r="C43" s="267"/>
      <c r="D43" s="267"/>
      <c r="E43" s="267"/>
      <c r="F43" s="267"/>
      <c r="G43" s="268"/>
      <c r="H43" s="269"/>
      <c r="I43" s="270"/>
      <c r="J43" s="10"/>
      <c r="K43" s="96"/>
      <c r="L43" s="36"/>
      <c r="M43" s="36"/>
      <c r="N43" s="36"/>
      <c r="O43" s="36"/>
    </row>
    <row r="44" spans="1:17" s="10" customFormat="1" ht="30.75" customHeight="1">
      <c r="A44" s="511" t="s">
        <v>250</v>
      </c>
      <c r="B44" s="511"/>
      <c r="C44" s="511"/>
      <c r="D44" s="511"/>
      <c r="E44" s="511"/>
      <c r="F44" s="511"/>
      <c r="G44" s="511"/>
      <c r="H44" s="511"/>
      <c r="I44" s="511"/>
      <c r="J44" s="28"/>
      <c r="K44" s="134"/>
      <c r="L44" s="134"/>
      <c r="M44" s="52"/>
      <c r="N44" s="52"/>
      <c r="O44" s="52"/>
      <c r="Q44" s="10" t="s">
        <v>121</v>
      </c>
    </row>
    <row r="45" spans="1:15" s="9" customFormat="1" ht="15">
      <c r="A45" s="36"/>
      <c r="B45" s="35"/>
      <c r="C45" s="35"/>
      <c r="D45" s="126"/>
      <c r="E45" s="126"/>
      <c r="F45" s="126"/>
      <c r="G45" s="126"/>
      <c r="H45" s="271"/>
      <c r="I45" s="271"/>
      <c r="K45" s="45"/>
      <c r="L45" s="36"/>
      <c r="M45" s="36"/>
      <c r="N45" s="36"/>
      <c r="O45" s="36"/>
    </row>
    <row r="46" spans="1:9" s="36" customFormat="1" ht="15">
      <c r="A46" s="36" t="s">
        <v>111</v>
      </c>
      <c r="B46" s="126"/>
      <c r="C46" s="126"/>
      <c r="D46" s="126"/>
      <c r="E46" s="126"/>
      <c r="F46" s="126"/>
      <c r="G46" s="126"/>
      <c r="H46" s="271"/>
      <c r="I46" s="271"/>
    </row>
    <row r="47" spans="8:9" s="36" customFormat="1" ht="15">
      <c r="H47" s="271"/>
      <c r="I47" s="271"/>
    </row>
    <row r="48" spans="2:9" s="36" customFormat="1" ht="15">
      <c r="B48" s="74"/>
      <c r="H48" s="271"/>
      <c r="I48" s="271"/>
    </row>
    <row r="49" spans="2:9" s="36" customFormat="1" ht="15">
      <c r="B49" s="74"/>
      <c r="H49" s="271"/>
      <c r="I49" s="271"/>
    </row>
    <row r="50" spans="8:9" s="36" customFormat="1" ht="15">
      <c r="H50" s="271"/>
      <c r="I50" s="271"/>
    </row>
    <row r="51" spans="2:9" s="36" customFormat="1" ht="15">
      <c r="B51" s="74"/>
      <c r="H51" s="271"/>
      <c r="I51" s="271"/>
    </row>
    <row r="52" spans="8:9" s="36" customFormat="1" ht="15">
      <c r="H52" s="271"/>
      <c r="I52" s="271"/>
    </row>
    <row r="53" spans="8:9" s="36" customFormat="1" ht="15">
      <c r="H53" s="271"/>
      <c r="I53" s="271"/>
    </row>
    <row r="54" spans="8:9" s="36" customFormat="1" ht="15">
      <c r="H54" s="271"/>
      <c r="I54" s="271"/>
    </row>
    <row r="55" spans="2:9" s="36" customFormat="1" ht="15">
      <c r="B55" s="102"/>
      <c r="H55" s="271"/>
      <c r="I55" s="271"/>
    </row>
    <row r="56" spans="8:9" s="36" customFormat="1" ht="15">
      <c r="H56" s="271"/>
      <c r="I56" s="271"/>
    </row>
    <row r="57" spans="8:9" s="36" customFormat="1" ht="15">
      <c r="H57" s="271"/>
      <c r="I57" s="271"/>
    </row>
    <row r="58" spans="8:9" s="36" customFormat="1" ht="15">
      <c r="H58" s="271"/>
      <c r="I58" s="271"/>
    </row>
    <row r="59" spans="8:9" s="36" customFormat="1" ht="15">
      <c r="H59" s="271"/>
      <c r="I59" s="271"/>
    </row>
    <row r="60" s="36" customFormat="1" ht="15"/>
    <row r="61" s="36" customFormat="1" ht="15"/>
    <row r="62" s="36" customFormat="1" ht="15"/>
    <row r="63" s="36" customFormat="1" ht="15"/>
    <row r="64" s="36" customFormat="1" ht="15"/>
    <row r="65" s="36" customFormat="1" ht="15">
      <c r="B65" s="102"/>
    </row>
    <row r="66" s="36" customFormat="1" ht="15"/>
    <row r="67" s="36" customFormat="1" ht="15"/>
    <row r="68" s="36" customFormat="1" ht="15"/>
    <row r="69" s="36" customFormat="1" ht="15"/>
    <row r="70" s="36" customFormat="1" ht="15"/>
    <row r="71" s="36" customFormat="1" ht="15"/>
    <row r="72" s="36" customFormat="1" ht="15"/>
    <row r="73" s="36" customFormat="1" ht="15"/>
    <row r="74" s="36" customFormat="1" ht="15"/>
    <row r="75" s="36" customFormat="1" ht="15"/>
    <row r="76" s="36" customFormat="1" ht="15"/>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36" customFormat="1" ht="15"/>
    <row r="93" s="36" customFormat="1" ht="15"/>
    <row r="94" s="36" customFormat="1" ht="15"/>
    <row r="95" spans="1:9" s="36" customFormat="1" ht="15">
      <c r="A95" s="9"/>
      <c r="B95" s="13"/>
      <c r="C95" s="9"/>
      <c r="D95" s="9"/>
      <c r="E95" s="9"/>
      <c r="F95" s="9"/>
      <c r="G95" s="9"/>
      <c r="H95" s="9"/>
      <c r="I95" s="9"/>
    </row>
    <row r="96" spans="2:15" s="9" customFormat="1" ht="15">
      <c r="B96" s="13"/>
      <c r="K96" s="36"/>
      <c r="L96" s="36"/>
      <c r="M96" s="36"/>
      <c r="N96" s="36"/>
      <c r="O96" s="36"/>
    </row>
    <row r="97" spans="2:15" s="9" customFormat="1" ht="15">
      <c r="B97" s="13"/>
      <c r="K97" s="36"/>
      <c r="L97" s="36"/>
      <c r="M97" s="36"/>
      <c r="N97" s="36"/>
      <c r="O97" s="36"/>
    </row>
    <row r="98" spans="2:15" s="9" customFormat="1" ht="15">
      <c r="B98" s="13"/>
      <c r="K98" s="36"/>
      <c r="L98" s="36"/>
      <c r="M98" s="36"/>
      <c r="N98" s="36"/>
      <c r="O98" s="36"/>
    </row>
    <row r="99" spans="2:15" s="9" customFormat="1" ht="15">
      <c r="B99" s="13"/>
      <c r="K99" s="36"/>
      <c r="L99" s="36"/>
      <c r="M99" s="36"/>
      <c r="N99" s="36"/>
      <c r="O99" s="36"/>
    </row>
    <row r="100" spans="2:15" s="9" customFormat="1" ht="15">
      <c r="B100" s="13"/>
      <c r="K100" s="36"/>
      <c r="L100" s="36"/>
      <c r="M100" s="36"/>
      <c r="N100" s="36"/>
      <c r="O100" s="36"/>
    </row>
    <row r="101" spans="2:15" s="9" customFormat="1" ht="15">
      <c r="B101" s="13"/>
      <c r="K101" s="36"/>
      <c r="L101" s="36"/>
      <c r="M101" s="36"/>
      <c r="N101" s="36"/>
      <c r="O101" s="36"/>
    </row>
    <row r="102" spans="2:15" s="9" customFormat="1" ht="15">
      <c r="B102" s="13"/>
      <c r="K102" s="36"/>
      <c r="L102" s="36"/>
      <c r="M102" s="36"/>
      <c r="N102" s="36"/>
      <c r="O102" s="36"/>
    </row>
    <row r="103" spans="2:15" s="9" customFormat="1" ht="15">
      <c r="B103" s="13"/>
      <c r="K103" s="36"/>
      <c r="L103" s="36"/>
      <c r="M103" s="36"/>
      <c r="N103" s="36"/>
      <c r="O103" s="36"/>
    </row>
    <row r="104" spans="2:15" s="9" customFormat="1" ht="15">
      <c r="B104" s="13"/>
      <c r="K104" s="36"/>
      <c r="L104" s="36"/>
      <c r="M104" s="36"/>
      <c r="N104" s="36"/>
      <c r="O104" s="36"/>
    </row>
    <row r="105" spans="2:15" s="9" customFormat="1" ht="15">
      <c r="B105" s="13"/>
      <c r="K105" s="36"/>
      <c r="L105" s="36"/>
      <c r="M105" s="36"/>
      <c r="N105" s="36"/>
      <c r="O105" s="36"/>
    </row>
    <row r="106" spans="2:15" s="9" customFormat="1" ht="15">
      <c r="B106" s="13"/>
      <c r="K106" s="36"/>
      <c r="L106" s="36"/>
      <c r="M106" s="36"/>
      <c r="N106" s="36"/>
      <c r="O106" s="36"/>
    </row>
    <row r="107" spans="2:15" s="9" customFormat="1" ht="15">
      <c r="B107" s="13"/>
      <c r="K107" s="36"/>
      <c r="L107" s="36"/>
      <c r="M107" s="36"/>
      <c r="N107" s="36"/>
      <c r="O107" s="36"/>
    </row>
    <row r="108" spans="2:15" s="9" customFormat="1" ht="15">
      <c r="B108" s="13"/>
      <c r="K108" s="36"/>
      <c r="L108" s="36"/>
      <c r="M108" s="36"/>
      <c r="N108" s="36"/>
      <c r="O108" s="36"/>
    </row>
    <row r="109" spans="2:15" s="9" customFormat="1" ht="15">
      <c r="B109" s="13"/>
      <c r="K109" s="36"/>
      <c r="L109" s="36"/>
      <c r="M109" s="36"/>
      <c r="N109" s="36"/>
      <c r="O109" s="36"/>
    </row>
    <row r="110" spans="2:15" s="9" customFormat="1" ht="15">
      <c r="B110" s="13"/>
      <c r="K110" s="36"/>
      <c r="L110" s="36"/>
      <c r="M110" s="36"/>
      <c r="N110" s="36"/>
      <c r="O110" s="36"/>
    </row>
    <row r="111" spans="2:15" s="9" customFormat="1" ht="15">
      <c r="B111" s="13"/>
      <c r="K111" s="36"/>
      <c r="L111" s="36"/>
      <c r="M111" s="36"/>
      <c r="N111" s="36"/>
      <c r="O111" s="36"/>
    </row>
    <row r="112" spans="2:15" s="9" customFormat="1" ht="15">
      <c r="B112" s="13"/>
      <c r="K112" s="36"/>
      <c r="L112" s="36"/>
      <c r="M112" s="36"/>
      <c r="N112" s="36"/>
      <c r="O112" s="36"/>
    </row>
    <row r="113" spans="2:15" s="9" customFormat="1" ht="15">
      <c r="B113" s="13"/>
      <c r="K113" s="36"/>
      <c r="L113" s="36"/>
      <c r="M113" s="36"/>
      <c r="N113" s="36"/>
      <c r="O113" s="36"/>
    </row>
    <row r="114" spans="2:15" s="9" customFormat="1" ht="15">
      <c r="B114" s="13"/>
      <c r="K114" s="36"/>
      <c r="L114" s="36"/>
      <c r="M114" s="36"/>
      <c r="N114" s="36"/>
      <c r="O114" s="36"/>
    </row>
    <row r="115" spans="2:15" s="9" customFormat="1" ht="15">
      <c r="B115" s="13"/>
      <c r="K115" s="36"/>
      <c r="L115" s="36"/>
      <c r="M115" s="36"/>
      <c r="N115" s="36"/>
      <c r="O115" s="36"/>
    </row>
    <row r="116" spans="2:15" s="9" customFormat="1" ht="15">
      <c r="B116" s="13"/>
      <c r="K116" s="36"/>
      <c r="L116" s="36"/>
      <c r="M116" s="36"/>
      <c r="N116" s="36"/>
      <c r="O116" s="36"/>
    </row>
    <row r="117" spans="2:15" s="9" customFormat="1" ht="15">
      <c r="B117" s="13"/>
      <c r="K117" s="36"/>
      <c r="L117" s="36"/>
      <c r="M117" s="36"/>
      <c r="N117" s="36"/>
      <c r="O117" s="36"/>
    </row>
    <row r="118" spans="2:15" s="9" customFormat="1" ht="15">
      <c r="B118" s="13"/>
      <c r="K118" s="36"/>
      <c r="L118" s="36"/>
      <c r="M118" s="36"/>
      <c r="N118" s="36"/>
      <c r="O118" s="36"/>
    </row>
    <row r="119" spans="2:15" s="9" customFormat="1" ht="15">
      <c r="B119" s="13"/>
      <c r="K119" s="36"/>
      <c r="L119" s="36"/>
      <c r="M119" s="36"/>
      <c r="N119" s="36"/>
      <c r="O119" s="36"/>
    </row>
    <row r="120" spans="2:15" s="9" customFormat="1" ht="15">
      <c r="B120" s="13"/>
      <c r="K120" s="36"/>
      <c r="L120" s="36"/>
      <c r="M120" s="36"/>
      <c r="N120" s="36"/>
      <c r="O120" s="36"/>
    </row>
    <row r="121" spans="2:15" s="9" customFormat="1" ht="15">
      <c r="B121" s="13"/>
      <c r="K121" s="36"/>
      <c r="L121" s="36"/>
      <c r="M121" s="36"/>
      <c r="N121" s="36"/>
      <c r="O121" s="36"/>
    </row>
    <row r="122" spans="2:15" s="9" customFormat="1" ht="15">
      <c r="B122" s="13"/>
      <c r="K122" s="36"/>
      <c r="L122" s="36"/>
      <c r="M122" s="36"/>
      <c r="N122" s="36"/>
      <c r="O122" s="36"/>
    </row>
    <row r="123" spans="2:15" s="9" customFormat="1" ht="15">
      <c r="B123" s="13"/>
      <c r="K123" s="36"/>
      <c r="L123" s="36"/>
      <c r="M123" s="36"/>
      <c r="N123" s="36"/>
      <c r="O123" s="36"/>
    </row>
    <row r="124" spans="2:15" s="9" customFormat="1" ht="15">
      <c r="B124" s="13"/>
      <c r="K124" s="36"/>
      <c r="L124" s="36"/>
      <c r="M124" s="36"/>
      <c r="N124" s="36"/>
      <c r="O124" s="36"/>
    </row>
    <row r="125" spans="2:15" s="9" customFormat="1" ht="15">
      <c r="B125" s="13"/>
      <c r="K125" s="36"/>
      <c r="L125" s="36"/>
      <c r="M125" s="36"/>
      <c r="N125" s="36"/>
      <c r="O125" s="36"/>
    </row>
    <row r="126" spans="2:15" s="9" customFormat="1" ht="15">
      <c r="B126" s="13"/>
      <c r="K126" s="36"/>
      <c r="L126" s="36"/>
      <c r="M126" s="36"/>
      <c r="N126" s="36"/>
      <c r="O126" s="36"/>
    </row>
    <row r="127" spans="2:15" s="9" customFormat="1" ht="15">
      <c r="B127" s="13"/>
      <c r="K127" s="36"/>
      <c r="L127" s="36"/>
      <c r="M127" s="36"/>
      <c r="N127" s="36"/>
      <c r="O127" s="36"/>
    </row>
    <row r="128" spans="2:15" s="9" customFormat="1" ht="15">
      <c r="B128" s="13"/>
      <c r="K128" s="36"/>
      <c r="L128" s="36"/>
      <c r="M128" s="36"/>
      <c r="N128" s="36"/>
      <c r="O128" s="36"/>
    </row>
    <row r="129" spans="2:15" s="9" customFormat="1" ht="15">
      <c r="B129" s="13"/>
      <c r="K129" s="36"/>
      <c r="L129" s="36"/>
      <c r="M129" s="36"/>
      <c r="N129" s="36"/>
      <c r="O129" s="36"/>
    </row>
    <row r="130" spans="2:15" s="9" customFormat="1" ht="15">
      <c r="B130" s="13"/>
      <c r="K130" s="36"/>
      <c r="L130" s="36"/>
      <c r="M130" s="36"/>
      <c r="N130" s="36"/>
      <c r="O130" s="36"/>
    </row>
    <row r="131" spans="2:15" s="9" customFormat="1" ht="15">
      <c r="B131" s="13"/>
      <c r="K131" s="36"/>
      <c r="L131" s="36"/>
      <c r="M131" s="36"/>
      <c r="N131" s="36"/>
      <c r="O131" s="36"/>
    </row>
    <row r="132" spans="2:15" s="9" customFormat="1" ht="15">
      <c r="B132" s="13"/>
      <c r="K132" s="36"/>
      <c r="L132" s="36"/>
      <c r="M132" s="36"/>
      <c r="N132" s="36"/>
      <c r="O132" s="36"/>
    </row>
    <row r="133" spans="2:15" s="9" customFormat="1" ht="15">
      <c r="B133" s="13"/>
      <c r="K133" s="36"/>
      <c r="L133" s="36"/>
      <c r="M133" s="36"/>
      <c r="N133" s="36"/>
      <c r="O133" s="36"/>
    </row>
    <row r="134" spans="2:15" s="9" customFormat="1" ht="15">
      <c r="B134" s="13"/>
      <c r="K134" s="36"/>
      <c r="L134" s="36"/>
      <c r="M134" s="36"/>
      <c r="N134" s="36"/>
      <c r="O134" s="36"/>
    </row>
    <row r="135" spans="2:15" s="9" customFormat="1" ht="15">
      <c r="B135" s="13"/>
      <c r="K135" s="36"/>
      <c r="L135" s="36"/>
      <c r="M135" s="36"/>
      <c r="N135" s="36"/>
      <c r="O135" s="36"/>
    </row>
    <row r="136" spans="2:15" s="9" customFormat="1" ht="15">
      <c r="B136" s="13"/>
      <c r="K136" s="36"/>
      <c r="L136" s="36"/>
      <c r="M136" s="36"/>
      <c r="N136" s="36"/>
      <c r="O136" s="36"/>
    </row>
    <row r="137" spans="2:15" s="9" customFormat="1" ht="15">
      <c r="B137" s="13"/>
      <c r="K137" s="36"/>
      <c r="L137" s="36"/>
      <c r="M137" s="36"/>
      <c r="N137" s="36"/>
      <c r="O137" s="36"/>
    </row>
    <row r="138" spans="2:15" s="9" customFormat="1" ht="15">
      <c r="B138" s="13"/>
      <c r="K138" s="36"/>
      <c r="L138" s="36"/>
      <c r="M138" s="36"/>
      <c r="N138" s="36"/>
      <c r="O138" s="36"/>
    </row>
    <row r="139" spans="2:15" s="9" customFormat="1" ht="15">
      <c r="B139" s="13"/>
      <c r="K139" s="36"/>
      <c r="L139" s="36"/>
      <c r="M139" s="36"/>
      <c r="N139" s="36"/>
      <c r="O139" s="36"/>
    </row>
    <row r="140" spans="2:15" s="9" customFormat="1" ht="15">
      <c r="B140" s="13"/>
      <c r="K140" s="36"/>
      <c r="L140" s="36"/>
      <c r="M140" s="36"/>
      <c r="N140" s="36"/>
      <c r="O140" s="36"/>
    </row>
    <row r="141" spans="2:15" s="9" customFormat="1" ht="15">
      <c r="B141" s="13"/>
      <c r="K141" s="36"/>
      <c r="L141" s="36"/>
      <c r="M141" s="36"/>
      <c r="N141" s="36"/>
      <c r="O141" s="36"/>
    </row>
    <row r="142" spans="2:15" s="9" customFormat="1" ht="15">
      <c r="B142" s="13"/>
      <c r="K142" s="36"/>
      <c r="L142" s="36"/>
      <c r="M142" s="36"/>
      <c r="N142" s="36"/>
      <c r="O142" s="36"/>
    </row>
    <row r="143" spans="2:15" s="9" customFormat="1" ht="15">
      <c r="B143" s="13"/>
      <c r="K143" s="36"/>
      <c r="L143" s="36"/>
      <c r="M143" s="36"/>
      <c r="N143" s="36"/>
      <c r="O143" s="36"/>
    </row>
    <row r="144" spans="2:15" s="9" customFormat="1" ht="15">
      <c r="B144" s="13"/>
      <c r="K144" s="36"/>
      <c r="L144" s="36"/>
      <c r="M144" s="36"/>
      <c r="N144" s="36"/>
      <c r="O144" s="36"/>
    </row>
    <row r="145" spans="2:15" s="9" customFormat="1" ht="15">
      <c r="B145" s="13"/>
      <c r="K145" s="36"/>
      <c r="L145" s="36"/>
      <c r="M145" s="36"/>
      <c r="N145" s="36"/>
      <c r="O145" s="36"/>
    </row>
    <row r="146" spans="2:15" s="9" customFormat="1" ht="15">
      <c r="B146" s="13"/>
      <c r="K146" s="36"/>
      <c r="L146" s="36"/>
      <c r="M146" s="36"/>
      <c r="N146" s="36"/>
      <c r="O146" s="36"/>
    </row>
    <row r="147" spans="2:15" s="9" customFormat="1" ht="15">
      <c r="B147" s="13"/>
      <c r="K147" s="36"/>
      <c r="L147" s="36"/>
      <c r="M147" s="36"/>
      <c r="N147" s="36"/>
      <c r="O147" s="36"/>
    </row>
    <row r="148" spans="2:15" s="9" customFormat="1" ht="15">
      <c r="B148" s="13"/>
      <c r="K148" s="36"/>
      <c r="L148" s="36"/>
      <c r="M148" s="36"/>
      <c r="N148" s="36"/>
      <c r="O148" s="36"/>
    </row>
    <row r="149" spans="2:15" s="9" customFormat="1" ht="15">
      <c r="B149" s="13"/>
      <c r="K149" s="36"/>
      <c r="L149" s="36"/>
      <c r="M149" s="36"/>
      <c r="N149" s="36"/>
      <c r="O149" s="36"/>
    </row>
    <row r="150" spans="2:15" s="9" customFormat="1" ht="15">
      <c r="B150" s="13"/>
      <c r="K150" s="36"/>
      <c r="L150" s="36"/>
      <c r="M150" s="36"/>
      <c r="N150" s="36"/>
      <c r="O150" s="36"/>
    </row>
    <row r="151" spans="2:15" s="9" customFormat="1" ht="15">
      <c r="B151" s="13"/>
      <c r="K151" s="36"/>
      <c r="L151" s="36"/>
      <c r="M151" s="36"/>
      <c r="N151" s="36"/>
      <c r="O151" s="36"/>
    </row>
    <row r="152" spans="2:15" s="9" customFormat="1" ht="15">
      <c r="B152" s="13"/>
      <c r="K152" s="36"/>
      <c r="L152" s="36"/>
      <c r="M152" s="36"/>
      <c r="N152" s="36"/>
      <c r="O152" s="36"/>
    </row>
    <row r="153" spans="2:15" s="9" customFormat="1" ht="15">
      <c r="B153" s="13"/>
      <c r="K153" s="36"/>
      <c r="L153" s="36"/>
      <c r="M153" s="36"/>
      <c r="N153" s="36"/>
      <c r="O153" s="36"/>
    </row>
    <row r="154" spans="2:15" s="9" customFormat="1" ht="15">
      <c r="B154" s="13"/>
      <c r="K154" s="36"/>
      <c r="L154" s="36"/>
      <c r="M154" s="36"/>
      <c r="N154" s="36"/>
      <c r="O154" s="36"/>
    </row>
    <row r="155" spans="2:15" s="9" customFormat="1" ht="15">
      <c r="B155" s="13"/>
      <c r="K155" s="36"/>
      <c r="L155" s="36"/>
      <c r="M155" s="36"/>
      <c r="N155" s="36"/>
      <c r="O155" s="36"/>
    </row>
    <row r="156" spans="2:15" s="9" customFormat="1" ht="15">
      <c r="B156" s="13"/>
      <c r="K156" s="36"/>
      <c r="L156" s="36"/>
      <c r="M156" s="36"/>
      <c r="N156" s="36"/>
      <c r="O156" s="36"/>
    </row>
    <row r="157" spans="2:15" s="9" customFormat="1" ht="15">
      <c r="B157" s="13"/>
      <c r="K157" s="36"/>
      <c r="L157" s="36"/>
      <c r="M157" s="36"/>
      <c r="N157" s="36"/>
      <c r="O157" s="36"/>
    </row>
    <row r="158" spans="2:15" s="9" customFormat="1" ht="15">
      <c r="B158" s="13"/>
      <c r="K158" s="36"/>
      <c r="L158" s="36"/>
      <c r="M158" s="36"/>
      <c r="N158" s="36"/>
      <c r="O158" s="36"/>
    </row>
    <row r="159" spans="2:15" s="9" customFormat="1" ht="15">
      <c r="B159" s="13"/>
      <c r="K159" s="36"/>
      <c r="L159" s="36"/>
      <c r="M159" s="36"/>
      <c r="N159" s="36"/>
      <c r="O159" s="36"/>
    </row>
    <row r="160" spans="2:15" s="9" customFormat="1" ht="15">
      <c r="B160" s="13"/>
      <c r="K160" s="36"/>
      <c r="L160" s="36"/>
      <c r="M160" s="36"/>
      <c r="N160" s="36"/>
      <c r="O160" s="36"/>
    </row>
    <row r="161" spans="2:15" s="9" customFormat="1" ht="15">
      <c r="B161" s="13"/>
      <c r="K161" s="36"/>
      <c r="L161" s="36"/>
      <c r="M161" s="36"/>
      <c r="N161" s="36"/>
      <c r="O161" s="36"/>
    </row>
    <row r="162" spans="2:15" s="9" customFormat="1" ht="15">
      <c r="B162" s="13"/>
      <c r="K162" s="36"/>
      <c r="L162" s="36"/>
      <c r="M162" s="36"/>
      <c r="N162" s="36"/>
      <c r="O162" s="36"/>
    </row>
    <row r="163" spans="2:15" s="9" customFormat="1" ht="15">
      <c r="B163" s="13"/>
      <c r="K163" s="36"/>
      <c r="L163" s="36"/>
      <c r="M163" s="36"/>
      <c r="N163" s="36"/>
      <c r="O163" s="36"/>
    </row>
    <row r="164" spans="2:15" s="9" customFormat="1" ht="15">
      <c r="B164" s="13"/>
      <c r="K164" s="36"/>
      <c r="L164" s="36"/>
      <c r="M164" s="36"/>
      <c r="N164" s="36"/>
      <c r="O164" s="36"/>
    </row>
    <row r="165" spans="2:15" s="9" customFormat="1" ht="15">
      <c r="B165" s="13"/>
      <c r="K165" s="36"/>
      <c r="L165" s="36"/>
      <c r="M165" s="36"/>
      <c r="N165" s="36"/>
      <c r="O165" s="36"/>
    </row>
    <row r="166" spans="2:15" s="9" customFormat="1" ht="15">
      <c r="B166" s="13"/>
      <c r="K166" s="36"/>
      <c r="L166" s="36"/>
      <c r="M166" s="36"/>
      <c r="N166" s="36"/>
      <c r="O166" s="36"/>
    </row>
    <row r="167" spans="2:15" s="9" customFormat="1" ht="15">
      <c r="B167" s="13"/>
      <c r="K167" s="36"/>
      <c r="L167" s="36"/>
      <c r="M167" s="36"/>
      <c r="N167" s="36"/>
      <c r="O167" s="36"/>
    </row>
    <row r="168" spans="2:15" s="9" customFormat="1" ht="15">
      <c r="B168" s="13"/>
      <c r="K168" s="36"/>
      <c r="L168" s="36"/>
      <c r="M168" s="36"/>
      <c r="N168" s="36"/>
      <c r="O168" s="36"/>
    </row>
    <row r="169" spans="2:15" s="9" customFormat="1" ht="15">
      <c r="B169" s="13"/>
      <c r="K169" s="36"/>
      <c r="L169" s="36"/>
      <c r="M169" s="36"/>
      <c r="N169" s="36"/>
      <c r="O169" s="36"/>
    </row>
    <row r="170" spans="2:15" s="9" customFormat="1" ht="15">
      <c r="B170" s="13"/>
      <c r="K170" s="36"/>
      <c r="L170" s="36"/>
      <c r="M170" s="36"/>
      <c r="N170" s="36"/>
      <c r="O170" s="36"/>
    </row>
    <row r="171" spans="2:15" s="9" customFormat="1" ht="15">
      <c r="B171" s="13"/>
      <c r="K171" s="36"/>
      <c r="L171" s="36"/>
      <c r="M171" s="36"/>
      <c r="N171" s="36"/>
      <c r="O171" s="36"/>
    </row>
    <row r="172" spans="2:15" s="9" customFormat="1" ht="15">
      <c r="B172" s="13"/>
      <c r="K172" s="36"/>
      <c r="L172" s="36"/>
      <c r="M172" s="36"/>
      <c r="N172" s="36"/>
      <c r="O172" s="36"/>
    </row>
    <row r="173" spans="2:15" s="9" customFormat="1" ht="15">
      <c r="B173" s="13"/>
      <c r="K173" s="36"/>
      <c r="L173" s="36"/>
      <c r="M173" s="36"/>
      <c r="N173" s="36"/>
      <c r="O173" s="36"/>
    </row>
    <row r="174" spans="2:15" s="9" customFormat="1" ht="15">
      <c r="B174" s="13"/>
      <c r="K174" s="36"/>
      <c r="L174" s="36"/>
      <c r="M174" s="36"/>
      <c r="N174" s="36"/>
      <c r="O174" s="36"/>
    </row>
    <row r="175" spans="2:15" s="9" customFormat="1" ht="15">
      <c r="B175" s="13"/>
      <c r="K175" s="36"/>
      <c r="L175" s="36"/>
      <c r="M175" s="36"/>
      <c r="N175" s="36"/>
      <c r="O175" s="36"/>
    </row>
    <row r="176" spans="2:15" s="9" customFormat="1" ht="15">
      <c r="B176" s="13"/>
      <c r="K176" s="36"/>
      <c r="L176" s="36"/>
      <c r="M176" s="36"/>
      <c r="N176" s="36"/>
      <c r="O176" s="36"/>
    </row>
    <row r="177" spans="2:15" s="9" customFormat="1" ht="15">
      <c r="B177" s="13"/>
      <c r="K177" s="36"/>
      <c r="L177" s="36"/>
      <c r="M177" s="36"/>
      <c r="N177" s="36"/>
      <c r="O177" s="36"/>
    </row>
    <row r="178" spans="2:15" s="9" customFormat="1" ht="15">
      <c r="B178" s="13"/>
      <c r="K178" s="36"/>
      <c r="L178" s="36"/>
      <c r="M178" s="36"/>
      <c r="N178" s="36"/>
      <c r="O178" s="36"/>
    </row>
    <row r="179" spans="2:15" s="9" customFormat="1" ht="15">
      <c r="B179" s="13"/>
      <c r="K179" s="36"/>
      <c r="L179" s="36"/>
      <c r="M179" s="36"/>
      <c r="N179" s="36"/>
      <c r="O179" s="36"/>
    </row>
    <row r="180" spans="2:15" s="9" customFormat="1" ht="15">
      <c r="B180" s="13"/>
      <c r="K180" s="36"/>
      <c r="L180" s="36"/>
      <c r="M180" s="36"/>
      <c r="N180" s="36"/>
      <c r="O180" s="36"/>
    </row>
    <row r="181" spans="2:15" s="9" customFormat="1" ht="15">
      <c r="B181" s="13"/>
      <c r="K181" s="36"/>
      <c r="L181" s="36"/>
      <c r="M181" s="36"/>
      <c r="N181" s="36"/>
      <c r="O181" s="36"/>
    </row>
    <row r="182" spans="2:15" s="9" customFormat="1" ht="15">
      <c r="B182" s="13"/>
      <c r="K182" s="36"/>
      <c r="L182" s="36"/>
      <c r="M182" s="36"/>
      <c r="N182" s="36"/>
      <c r="O182" s="36"/>
    </row>
    <row r="183" spans="2:15" s="9" customFormat="1" ht="15">
      <c r="B183" s="13"/>
      <c r="K183" s="36"/>
      <c r="L183" s="36"/>
      <c r="M183" s="36"/>
      <c r="N183" s="36"/>
      <c r="O183" s="36"/>
    </row>
    <row r="184" spans="2:15" s="9" customFormat="1" ht="15">
      <c r="B184" s="13"/>
      <c r="K184" s="36"/>
      <c r="L184" s="36"/>
      <c r="M184" s="36"/>
      <c r="N184" s="36"/>
      <c r="O184" s="36"/>
    </row>
    <row r="185" spans="2:15" s="9" customFormat="1" ht="15">
      <c r="B185" s="13"/>
      <c r="K185" s="36"/>
      <c r="L185" s="36"/>
      <c r="M185" s="36"/>
      <c r="N185" s="36"/>
      <c r="O185" s="36"/>
    </row>
    <row r="186" spans="2:15" s="9" customFormat="1" ht="15">
      <c r="B186" s="13"/>
      <c r="K186" s="36"/>
      <c r="L186" s="36"/>
      <c r="M186" s="36"/>
      <c r="N186" s="36"/>
      <c r="O186" s="36"/>
    </row>
    <row r="187" spans="2:15" s="9" customFormat="1" ht="15">
      <c r="B187" s="13"/>
      <c r="K187" s="36"/>
      <c r="L187" s="36"/>
      <c r="M187" s="36"/>
      <c r="N187" s="36"/>
      <c r="O187" s="36"/>
    </row>
    <row r="188" spans="2:15" s="9" customFormat="1" ht="15">
      <c r="B188" s="13"/>
      <c r="K188" s="36"/>
      <c r="L188" s="36"/>
      <c r="M188" s="36"/>
      <c r="N188" s="36"/>
      <c r="O188" s="36"/>
    </row>
    <row r="189" spans="2:15" s="9" customFormat="1" ht="15">
      <c r="B189" s="13"/>
      <c r="K189" s="36"/>
      <c r="L189" s="36"/>
      <c r="M189" s="36"/>
      <c r="N189" s="36"/>
      <c r="O189" s="36"/>
    </row>
    <row r="190" spans="2:15" s="9" customFormat="1" ht="15">
      <c r="B190" s="13"/>
      <c r="K190" s="36"/>
      <c r="L190" s="36"/>
      <c r="M190" s="36"/>
      <c r="N190" s="36"/>
      <c r="O190" s="36"/>
    </row>
    <row r="191" spans="2:15" s="9" customFormat="1" ht="15">
      <c r="B191" s="13"/>
      <c r="K191" s="36"/>
      <c r="L191" s="36"/>
      <c r="M191" s="36"/>
      <c r="N191" s="36"/>
      <c r="O191" s="36"/>
    </row>
    <row r="192" spans="2:15" s="9" customFormat="1" ht="15">
      <c r="B192" s="13"/>
      <c r="K192" s="36"/>
      <c r="L192" s="36"/>
      <c r="M192" s="36"/>
      <c r="N192" s="36"/>
      <c r="O192" s="36"/>
    </row>
    <row r="193" spans="2:15" s="9" customFormat="1" ht="15">
      <c r="B193" s="13"/>
      <c r="K193" s="36"/>
      <c r="L193" s="36"/>
      <c r="M193" s="36"/>
      <c r="N193" s="36"/>
      <c r="O193" s="36"/>
    </row>
    <row r="194" spans="2:15" s="9" customFormat="1" ht="15">
      <c r="B194" s="13"/>
      <c r="K194" s="36"/>
      <c r="L194" s="36"/>
      <c r="M194" s="36"/>
      <c r="N194" s="36"/>
      <c r="O194" s="36"/>
    </row>
    <row r="195" spans="2:15" s="9" customFormat="1" ht="15">
      <c r="B195" s="13"/>
      <c r="K195" s="36"/>
      <c r="L195" s="36"/>
      <c r="M195" s="36"/>
      <c r="N195" s="36"/>
      <c r="O195" s="36"/>
    </row>
    <row r="196" spans="2:15" s="9" customFormat="1" ht="15">
      <c r="B196" s="13"/>
      <c r="K196" s="36"/>
      <c r="L196" s="36"/>
      <c r="M196" s="36"/>
      <c r="N196" s="36"/>
      <c r="O196" s="36"/>
    </row>
    <row r="197" spans="2:15" s="9" customFormat="1" ht="15">
      <c r="B197" s="13"/>
      <c r="K197" s="36"/>
      <c r="L197" s="36"/>
      <c r="M197" s="36"/>
      <c r="N197" s="36"/>
      <c r="O197" s="36"/>
    </row>
    <row r="198" spans="2:15" s="9" customFormat="1" ht="15">
      <c r="B198" s="13"/>
      <c r="K198" s="36"/>
      <c r="L198" s="36"/>
      <c r="M198" s="36"/>
      <c r="N198" s="36"/>
      <c r="O198" s="36"/>
    </row>
    <row r="199" spans="2:15" s="9" customFormat="1" ht="15">
      <c r="B199" s="13"/>
      <c r="K199" s="36"/>
      <c r="L199" s="36"/>
      <c r="M199" s="36"/>
      <c r="N199" s="36"/>
      <c r="O199" s="36"/>
    </row>
    <row r="200" spans="2:15" s="9" customFormat="1" ht="15">
      <c r="B200" s="13"/>
      <c r="K200" s="36"/>
      <c r="L200" s="36"/>
      <c r="M200" s="36"/>
      <c r="N200" s="36"/>
      <c r="O200" s="36"/>
    </row>
    <row r="201" spans="2:15" s="9" customFormat="1" ht="15">
      <c r="B201" s="13"/>
      <c r="K201" s="36"/>
      <c r="L201" s="36"/>
      <c r="M201" s="36"/>
      <c r="N201" s="36"/>
      <c r="O201" s="36"/>
    </row>
    <row r="202" spans="2:15" s="9" customFormat="1" ht="15">
      <c r="B202" s="13"/>
      <c r="K202" s="36"/>
      <c r="L202" s="36"/>
      <c r="M202" s="36"/>
      <c r="N202" s="36"/>
      <c r="O202" s="36"/>
    </row>
    <row r="203" spans="2:15" s="9" customFormat="1" ht="15">
      <c r="B203" s="13"/>
      <c r="K203" s="36"/>
      <c r="L203" s="36"/>
      <c r="M203" s="36"/>
      <c r="N203" s="36"/>
      <c r="O203" s="36"/>
    </row>
    <row r="204" spans="2:15" s="9" customFormat="1" ht="15">
      <c r="B204" s="13"/>
      <c r="K204" s="36"/>
      <c r="L204" s="36"/>
      <c r="M204" s="36"/>
      <c r="N204" s="36"/>
      <c r="O204" s="36"/>
    </row>
    <row r="205" spans="2:15" s="9" customFormat="1" ht="15">
      <c r="B205" s="13"/>
      <c r="K205" s="36"/>
      <c r="L205" s="36"/>
      <c r="M205" s="36"/>
      <c r="N205" s="36"/>
      <c r="O205" s="36"/>
    </row>
    <row r="206" spans="2:15" s="9" customFormat="1" ht="15">
      <c r="B206" s="13"/>
      <c r="K206" s="36"/>
      <c r="L206" s="36"/>
      <c r="M206" s="36"/>
      <c r="N206" s="36"/>
      <c r="O206" s="36"/>
    </row>
    <row r="207" spans="2:15" s="9" customFormat="1" ht="15">
      <c r="B207" s="13"/>
      <c r="K207" s="36"/>
      <c r="L207" s="36"/>
      <c r="M207" s="36"/>
      <c r="N207" s="36"/>
      <c r="O207" s="36"/>
    </row>
    <row r="208" spans="2:15" s="9" customFormat="1" ht="15">
      <c r="B208" s="13"/>
      <c r="K208" s="36"/>
      <c r="L208" s="36"/>
      <c r="M208" s="36"/>
      <c r="N208" s="36"/>
      <c r="O208" s="36"/>
    </row>
    <row r="209" spans="2:15" s="9" customFormat="1" ht="15">
      <c r="B209" s="13"/>
      <c r="K209" s="36"/>
      <c r="L209" s="36"/>
      <c r="M209" s="36"/>
      <c r="N209" s="36"/>
      <c r="O209" s="36"/>
    </row>
    <row r="210" spans="2:15" s="9" customFormat="1" ht="15">
      <c r="B210" s="13"/>
      <c r="K210" s="36"/>
      <c r="L210" s="36"/>
      <c r="M210" s="36"/>
      <c r="N210" s="36"/>
      <c r="O210" s="36"/>
    </row>
    <row r="211" spans="2:15" s="9" customFormat="1" ht="15">
      <c r="B211" s="13"/>
      <c r="K211" s="36"/>
      <c r="L211" s="36"/>
      <c r="M211" s="36"/>
      <c r="N211" s="36"/>
      <c r="O211" s="36"/>
    </row>
    <row r="212" spans="2:15" s="9" customFormat="1" ht="15">
      <c r="B212" s="13"/>
      <c r="K212" s="36"/>
      <c r="L212" s="36"/>
      <c r="M212" s="36"/>
      <c r="N212" s="36"/>
      <c r="O212" s="36"/>
    </row>
    <row r="213" spans="2:15" s="9" customFormat="1" ht="15">
      <c r="B213" s="13"/>
      <c r="K213" s="36"/>
      <c r="L213" s="36"/>
      <c r="M213" s="36"/>
      <c r="N213" s="36"/>
      <c r="O213" s="36"/>
    </row>
    <row r="214" spans="2:15" s="9" customFormat="1" ht="15">
      <c r="B214" s="13"/>
      <c r="K214" s="36"/>
      <c r="L214" s="36"/>
      <c r="M214" s="36"/>
      <c r="N214" s="36"/>
      <c r="O214" s="36"/>
    </row>
    <row r="215" spans="2:15" s="9" customFormat="1" ht="15">
      <c r="B215" s="13"/>
      <c r="K215" s="36"/>
      <c r="L215" s="36"/>
      <c r="M215" s="36"/>
      <c r="N215" s="36"/>
      <c r="O215" s="36"/>
    </row>
    <row r="216" spans="2:15" s="9" customFormat="1" ht="15">
      <c r="B216" s="13"/>
      <c r="K216" s="36"/>
      <c r="L216" s="36"/>
      <c r="M216" s="36"/>
      <c r="N216" s="36"/>
      <c r="O216" s="36"/>
    </row>
    <row r="217" spans="2:15" s="9" customFormat="1" ht="15">
      <c r="B217" s="13"/>
      <c r="K217" s="36"/>
      <c r="L217" s="36"/>
      <c r="M217" s="36"/>
      <c r="N217" s="36"/>
      <c r="O217" s="36"/>
    </row>
    <row r="218" spans="2:15" s="9" customFormat="1" ht="15">
      <c r="B218" s="13"/>
      <c r="K218" s="36"/>
      <c r="L218" s="36"/>
      <c r="M218" s="36"/>
      <c r="N218" s="36"/>
      <c r="O218" s="36"/>
    </row>
    <row r="219" spans="2:15" s="9" customFormat="1" ht="15">
      <c r="B219" s="13"/>
      <c r="K219" s="36"/>
      <c r="L219" s="36"/>
      <c r="M219" s="36"/>
      <c r="N219" s="36"/>
      <c r="O219" s="36"/>
    </row>
    <row r="220" spans="2:15" s="9" customFormat="1" ht="15">
      <c r="B220" s="13"/>
      <c r="K220" s="36"/>
      <c r="L220" s="36"/>
      <c r="M220" s="36"/>
      <c r="N220" s="36"/>
      <c r="O220" s="36"/>
    </row>
    <row r="221" spans="2:15" s="9" customFormat="1" ht="15">
      <c r="B221" s="13"/>
      <c r="K221" s="36"/>
      <c r="L221" s="36"/>
      <c r="M221" s="36"/>
      <c r="N221" s="36"/>
      <c r="O221" s="36"/>
    </row>
    <row r="222" spans="2:15" s="9" customFormat="1" ht="15">
      <c r="B222" s="13"/>
      <c r="K222" s="36"/>
      <c r="L222" s="36"/>
      <c r="M222" s="36"/>
      <c r="N222" s="36"/>
      <c r="O222" s="36"/>
    </row>
    <row r="223" spans="2:15" s="9" customFormat="1" ht="15">
      <c r="B223" s="13"/>
      <c r="K223" s="36"/>
      <c r="L223" s="36"/>
      <c r="M223" s="36"/>
      <c r="N223" s="36"/>
      <c r="O223" s="36"/>
    </row>
    <row r="224" spans="2:15" s="9" customFormat="1" ht="15">
      <c r="B224" s="13"/>
      <c r="K224" s="36"/>
      <c r="L224" s="36"/>
      <c r="M224" s="36"/>
      <c r="N224" s="36"/>
      <c r="O224" s="36"/>
    </row>
    <row r="225" spans="2:15" s="9" customFormat="1" ht="15">
      <c r="B225" s="13"/>
      <c r="K225" s="36"/>
      <c r="L225" s="36"/>
      <c r="M225" s="36"/>
      <c r="N225" s="36"/>
      <c r="O225" s="36"/>
    </row>
    <row r="226" spans="2:15" s="9" customFormat="1" ht="15">
      <c r="B226" s="13"/>
      <c r="K226" s="36"/>
      <c r="L226" s="36"/>
      <c r="M226" s="36"/>
      <c r="N226" s="36"/>
      <c r="O226" s="36"/>
    </row>
    <row r="227" spans="2:15" s="9" customFormat="1" ht="15">
      <c r="B227" s="13"/>
      <c r="K227" s="36"/>
      <c r="L227" s="36"/>
      <c r="M227" s="36"/>
      <c r="N227" s="36"/>
      <c r="O227" s="36"/>
    </row>
    <row r="228" spans="2:15" s="9" customFormat="1" ht="15">
      <c r="B228" s="13"/>
      <c r="K228" s="36"/>
      <c r="L228" s="36"/>
      <c r="M228" s="36"/>
      <c r="N228" s="36"/>
      <c r="O228" s="36"/>
    </row>
    <row r="229" spans="2:15" s="9" customFormat="1" ht="15">
      <c r="B229" s="13"/>
      <c r="K229" s="36"/>
      <c r="L229" s="36"/>
      <c r="M229" s="36"/>
      <c r="N229" s="36"/>
      <c r="O229" s="36"/>
    </row>
    <row r="230" spans="2:15" s="9" customFormat="1" ht="15">
      <c r="B230" s="13"/>
      <c r="K230" s="36"/>
      <c r="L230" s="36"/>
      <c r="M230" s="36"/>
      <c r="N230" s="36"/>
      <c r="O230" s="36"/>
    </row>
    <row r="231" spans="2:15" s="9" customFormat="1" ht="15">
      <c r="B231" s="13"/>
      <c r="K231" s="36"/>
      <c r="L231" s="36"/>
      <c r="M231" s="36"/>
      <c r="N231" s="36"/>
      <c r="O231" s="36"/>
    </row>
    <row r="232" spans="2:15" s="9" customFormat="1" ht="15">
      <c r="B232" s="13"/>
      <c r="K232" s="36"/>
      <c r="L232" s="36"/>
      <c r="M232" s="36"/>
      <c r="N232" s="36"/>
      <c r="O232" s="36"/>
    </row>
    <row r="233" spans="2:15" s="9" customFormat="1" ht="15">
      <c r="B233" s="13"/>
      <c r="K233" s="36"/>
      <c r="L233" s="36"/>
      <c r="M233" s="36"/>
      <c r="N233" s="36"/>
      <c r="O233" s="36"/>
    </row>
    <row r="234" spans="2:15" s="9" customFormat="1" ht="15">
      <c r="B234" s="13"/>
      <c r="K234" s="36"/>
      <c r="L234" s="36"/>
      <c r="M234" s="36"/>
      <c r="N234" s="36"/>
      <c r="O234" s="36"/>
    </row>
    <row r="235" spans="2:15" s="9" customFormat="1" ht="15">
      <c r="B235" s="13"/>
      <c r="K235" s="36"/>
      <c r="L235" s="36"/>
      <c r="M235" s="36"/>
      <c r="N235" s="36"/>
      <c r="O235" s="36"/>
    </row>
    <row r="236" spans="2:15" s="9" customFormat="1" ht="15">
      <c r="B236" s="13"/>
      <c r="K236" s="36"/>
      <c r="L236" s="36"/>
      <c r="M236" s="36"/>
      <c r="N236" s="36"/>
      <c r="O236" s="36"/>
    </row>
    <row r="237" spans="2:15" s="9" customFormat="1" ht="15">
      <c r="B237" s="13"/>
      <c r="K237" s="36"/>
      <c r="L237" s="36"/>
      <c r="M237" s="36"/>
      <c r="N237" s="36"/>
      <c r="O237" s="36"/>
    </row>
    <row r="238" spans="2:15" s="9" customFormat="1" ht="15">
      <c r="B238" s="13"/>
      <c r="K238" s="36"/>
      <c r="L238" s="36"/>
      <c r="M238" s="36"/>
      <c r="N238" s="36"/>
      <c r="O238" s="36"/>
    </row>
    <row r="239" spans="2:15" s="9" customFormat="1" ht="15">
      <c r="B239" s="13"/>
      <c r="K239" s="36"/>
      <c r="L239" s="36"/>
      <c r="M239" s="36"/>
      <c r="N239" s="36"/>
      <c r="O239" s="36"/>
    </row>
    <row r="240" spans="2:15" s="9" customFormat="1" ht="15">
      <c r="B240" s="13"/>
      <c r="K240" s="36"/>
      <c r="L240" s="36"/>
      <c r="M240" s="36"/>
      <c r="N240" s="36"/>
      <c r="O240" s="36"/>
    </row>
    <row r="241" spans="2:15" s="9" customFormat="1" ht="15">
      <c r="B241" s="13"/>
      <c r="K241" s="36"/>
      <c r="L241" s="36"/>
      <c r="M241" s="36"/>
      <c r="N241" s="36"/>
      <c r="O241" s="36"/>
    </row>
    <row r="242" spans="2:15" s="9" customFormat="1" ht="15">
      <c r="B242" s="13"/>
      <c r="K242" s="36"/>
      <c r="L242" s="36"/>
      <c r="M242" s="36"/>
      <c r="N242" s="36"/>
      <c r="O242" s="36"/>
    </row>
    <row r="243" spans="2:15" s="9" customFormat="1" ht="15">
      <c r="B243" s="13"/>
      <c r="K243" s="36"/>
      <c r="L243" s="36"/>
      <c r="M243" s="36"/>
      <c r="N243" s="36"/>
      <c r="O243" s="36"/>
    </row>
    <row r="244" spans="1:15" s="9" customFormat="1" ht="15.75">
      <c r="A244" s="1"/>
      <c r="B244" s="5"/>
      <c r="C244" s="1"/>
      <c r="D244" s="1"/>
      <c r="E244" s="1"/>
      <c r="F244" s="1"/>
      <c r="G244" s="1"/>
      <c r="H244" s="1"/>
      <c r="I244" s="1"/>
      <c r="K244" s="36"/>
      <c r="L244" s="36"/>
      <c r="M244" s="36"/>
      <c r="N244" s="36"/>
      <c r="O244" s="36"/>
    </row>
    <row r="245" ht="15.75">
      <c r="B245" s="5"/>
    </row>
    <row r="246" ht="15.75">
      <c r="B246" s="5"/>
    </row>
    <row r="247" ht="15.75">
      <c r="B247" s="5"/>
    </row>
    <row r="248" ht="15.75">
      <c r="B248" s="5"/>
    </row>
    <row r="249" ht="15.75">
      <c r="B249" s="5"/>
    </row>
    <row r="250" ht="15.75">
      <c r="B250" s="5"/>
    </row>
    <row r="251" ht="15.75">
      <c r="B251" s="5"/>
    </row>
    <row r="252" ht="15.75">
      <c r="B252" s="5"/>
    </row>
    <row r="253" ht="15.75">
      <c r="B253" s="5"/>
    </row>
    <row r="254" ht="15.75">
      <c r="B254" s="5"/>
    </row>
    <row r="255" ht="15.75">
      <c r="B255" s="5"/>
    </row>
    <row r="256" ht="15.75">
      <c r="B256" s="5"/>
    </row>
    <row r="257" ht="15.75">
      <c r="B257" s="5"/>
    </row>
    <row r="258" ht="15.75">
      <c r="B258" s="5"/>
    </row>
    <row r="259" ht="15.75">
      <c r="B259" s="5"/>
    </row>
    <row r="260" ht="15.75">
      <c r="B260" s="5"/>
    </row>
    <row r="261" ht="15.75">
      <c r="B261" s="5"/>
    </row>
    <row r="262" ht="15.75">
      <c r="B262" s="5"/>
    </row>
    <row r="263" ht="15.75">
      <c r="B263" s="5"/>
    </row>
    <row r="264" ht="15.75">
      <c r="B264" s="5"/>
    </row>
    <row r="265" ht="15.75">
      <c r="B265" s="5"/>
    </row>
    <row r="266" ht="15.75">
      <c r="B266" s="5"/>
    </row>
    <row r="267" ht="15.75">
      <c r="B267" s="5"/>
    </row>
    <row r="268" ht="15.75">
      <c r="B268" s="5"/>
    </row>
    <row r="269" ht="15.75">
      <c r="B269" s="5"/>
    </row>
    <row r="270" ht="15.75">
      <c r="B270" s="5"/>
    </row>
    <row r="271" ht="15.75">
      <c r="B271" s="5"/>
    </row>
    <row r="272" ht="15.75">
      <c r="B272" s="5"/>
    </row>
    <row r="273" ht="15.75">
      <c r="B273" s="5"/>
    </row>
    <row r="274" ht="15.75">
      <c r="B274" s="5"/>
    </row>
    <row r="275" ht="15.75">
      <c r="B275" s="5"/>
    </row>
    <row r="276" ht="15.75">
      <c r="B276" s="5"/>
    </row>
    <row r="277" ht="15.75">
      <c r="B277" s="5"/>
    </row>
    <row r="278" ht="15.75">
      <c r="B278" s="5"/>
    </row>
    <row r="279" ht="15.75">
      <c r="B279" s="5"/>
    </row>
    <row r="280" ht="15.75">
      <c r="B280" s="5"/>
    </row>
    <row r="281" ht="15.75">
      <c r="B281" s="5"/>
    </row>
    <row r="282" ht="15.75">
      <c r="B282" s="5"/>
    </row>
    <row r="283" ht="15.75">
      <c r="B283" s="5"/>
    </row>
    <row r="284" ht="15.75">
      <c r="B284" s="5"/>
    </row>
    <row r="285" ht="15.75">
      <c r="B285" s="5"/>
    </row>
    <row r="286" ht="15.75">
      <c r="B286" s="5"/>
    </row>
    <row r="287" ht="15.75">
      <c r="B287" s="5"/>
    </row>
    <row r="288" ht="15.75">
      <c r="B288" s="5"/>
    </row>
    <row r="289" ht="15.75">
      <c r="B289" s="5"/>
    </row>
    <row r="290" ht="15.75">
      <c r="B290" s="5"/>
    </row>
    <row r="291" ht="15.75">
      <c r="B291" s="5"/>
    </row>
    <row r="292" ht="15.75">
      <c r="B292" s="5"/>
    </row>
    <row r="293" ht="15.75">
      <c r="B293" s="5"/>
    </row>
    <row r="294" ht="15.75">
      <c r="B294" s="5"/>
    </row>
    <row r="295" ht="15.75">
      <c r="B295" s="5"/>
    </row>
    <row r="296" ht="15.75">
      <c r="B296" s="5"/>
    </row>
    <row r="297" ht="15.75">
      <c r="B297" s="5"/>
    </row>
    <row r="298" ht="15.75">
      <c r="B298" s="5"/>
    </row>
    <row r="299" ht="15.75">
      <c r="B299" s="5"/>
    </row>
    <row r="300" ht="15.75">
      <c r="B300" s="5"/>
    </row>
    <row r="301" ht="15.75">
      <c r="B301" s="5"/>
    </row>
    <row r="302" ht="15.75">
      <c r="B302" s="5"/>
    </row>
    <row r="303" ht="15.75">
      <c r="B303" s="5"/>
    </row>
    <row r="304" ht="15.75">
      <c r="B304" s="5"/>
    </row>
    <row r="305" ht="15.75">
      <c r="B305" s="5"/>
    </row>
    <row r="306" ht="15.75">
      <c r="B306" s="5"/>
    </row>
    <row r="307" ht="15.75">
      <c r="B307" s="5"/>
    </row>
    <row r="308" ht="15.75">
      <c r="B308" s="5"/>
    </row>
    <row r="309" ht="15.75">
      <c r="B309" s="5"/>
    </row>
    <row r="310" ht="15.75">
      <c r="B310" s="5"/>
    </row>
    <row r="311" ht="15.75">
      <c r="B311" s="5"/>
    </row>
    <row r="312" ht="15.75">
      <c r="B312" s="5"/>
    </row>
    <row r="313" ht="15.75">
      <c r="B313" s="5"/>
    </row>
    <row r="314" ht="15.75">
      <c r="B314" s="5"/>
    </row>
    <row r="315" ht="15.75">
      <c r="B315" s="5"/>
    </row>
    <row r="316" ht="15.75">
      <c r="B316" s="5"/>
    </row>
    <row r="317" ht="15.75">
      <c r="B317" s="5"/>
    </row>
    <row r="318" ht="15.75">
      <c r="B318" s="5"/>
    </row>
    <row r="319" ht="15.75">
      <c r="B319" s="5"/>
    </row>
    <row r="320" ht="15.75">
      <c r="B320" s="5"/>
    </row>
    <row r="321" ht="15.75">
      <c r="B321" s="5"/>
    </row>
    <row r="322" ht="15.75">
      <c r="B322" s="5"/>
    </row>
    <row r="323" ht="15.75">
      <c r="B323" s="5"/>
    </row>
    <row r="324" ht="15.75">
      <c r="B324" s="5"/>
    </row>
    <row r="325" ht="15.75">
      <c r="B325" s="5"/>
    </row>
    <row r="326" ht="15.75">
      <c r="B326" s="5"/>
    </row>
    <row r="327" ht="15.75">
      <c r="B327" s="5"/>
    </row>
    <row r="328" ht="15.75">
      <c r="B328" s="5"/>
    </row>
    <row r="329" ht="15.75">
      <c r="B329" s="5"/>
    </row>
    <row r="330" ht="15.75">
      <c r="B330" s="5"/>
    </row>
    <row r="331" ht="15.75">
      <c r="B331" s="5"/>
    </row>
    <row r="332" ht="15.75">
      <c r="B332" s="5"/>
    </row>
    <row r="333" ht="15.75">
      <c r="B333" s="5"/>
    </row>
    <row r="334" ht="15.75">
      <c r="B334" s="5"/>
    </row>
    <row r="335" ht="15.75">
      <c r="B335" s="5"/>
    </row>
    <row r="336" ht="15.75">
      <c r="B336" s="5"/>
    </row>
    <row r="337" ht="15.75">
      <c r="B337" s="5"/>
    </row>
    <row r="338" ht="15.75">
      <c r="B338" s="5"/>
    </row>
    <row r="339" ht="15.75">
      <c r="B339" s="5"/>
    </row>
    <row r="340" ht="15.75">
      <c r="B340" s="5"/>
    </row>
    <row r="341" ht="15.75">
      <c r="B341" s="5"/>
    </row>
    <row r="342" ht="15.75">
      <c r="B342" s="5"/>
    </row>
    <row r="343" ht="15.75">
      <c r="B343" s="5"/>
    </row>
    <row r="344" ht="15.75">
      <c r="B344" s="5"/>
    </row>
    <row r="345" ht="15.75">
      <c r="B345" s="5"/>
    </row>
    <row r="346" ht="15.75">
      <c r="B346" s="5"/>
    </row>
    <row r="347" ht="15.75">
      <c r="B347" s="5"/>
    </row>
    <row r="348" ht="15.75">
      <c r="B348" s="5"/>
    </row>
    <row r="349" ht="15.75">
      <c r="B349" s="5"/>
    </row>
    <row r="350" ht="15.75">
      <c r="B350" s="5"/>
    </row>
    <row r="351" ht="15.75">
      <c r="B351" s="5"/>
    </row>
    <row r="352" ht="15.75">
      <c r="B352" s="5"/>
    </row>
    <row r="353" ht="15.75">
      <c r="B353" s="5"/>
    </row>
    <row r="354" ht="15.75">
      <c r="B354" s="5"/>
    </row>
    <row r="355" ht="15.75">
      <c r="B355" s="5"/>
    </row>
    <row r="356" ht="15.75">
      <c r="B356" s="5"/>
    </row>
    <row r="357" ht="15.75">
      <c r="B357" s="5"/>
    </row>
    <row r="358" ht="15.75">
      <c r="B358" s="5"/>
    </row>
    <row r="359" ht="15.75">
      <c r="B359" s="5"/>
    </row>
    <row r="360" ht="15.75">
      <c r="B360" s="5"/>
    </row>
    <row r="361" ht="15.75">
      <c r="B361" s="5"/>
    </row>
    <row r="362" ht="15.75">
      <c r="B362" s="5"/>
    </row>
    <row r="363" ht="15.75">
      <c r="B363" s="5"/>
    </row>
    <row r="364" ht="15.75">
      <c r="B364" s="5"/>
    </row>
    <row r="365" ht="15.75">
      <c r="B365" s="5"/>
    </row>
    <row r="366" ht="15.75">
      <c r="B366" s="5"/>
    </row>
    <row r="367" ht="15.75">
      <c r="B367" s="5"/>
    </row>
    <row r="368" ht="15.75">
      <c r="B368" s="5"/>
    </row>
    <row r="369" ht="15.75">
      <c r="B369" s="5"/>
    </row>
    <row r="370" ht="15.75">
      <c r="B370" s="5"/>
    </row>
    <row r="371" ht="15.75">
      <c r="B371" s="5"/>
    </row>
    <row r="372" ht="15.75">
      <c r="B372" s="5"/>
    </row>
    <row r="373" ht="15.75">
      <c r="B373" s="5"/>
    </row>
    <row r="374" ht="15.75">
      <c r="B374" s="5"/>
    </row>
    <row r="375" ht="15.75">
      <c r="B375" s="5"/>
    </row>
    <row r="376" ht="15.75">
      <c r="B376" s="5"/>
    </row>
    <row r="377" ht="15.75">
      <c r="B377" s="5"/>
    </row>
    <row r="378" ht="15.75">
      <c r="B378" s="5"/>
    </row>
    <row r="379" ht="15.75">
      <c r="B379" s="5"/>
    </row>
    <row r="380" ht="15.75">
      <c r="B380" s="5"/>
    </row>
    <row r="381" ht="15.75">
      <c r="B381" s="5"/>
    </row>
    <row r="382" ht="15.75">
      <c r="B382" s="5"/>
    </row>
    <row r="383" ht="15.75">
      <c r="B383" s="5"/>
    </row>
    <row r="384" ht="15.75">
      <c r="B384" s="5"/>
    </row>
    <row r="385" ht="15.75">
      <c r="B385" s="5"/>
    </row>
    <row r="386" ht="15.75">
      <c r="B386" s="5"/>
    </row>
    <row r="387" ht="15.75">
      <c r="B387" s="5"/>
    </row>
    <row r="388" ht="15.75">
      <c r="B388" s="5"/>
    </row>
    <row r="389" ht="15.75">
      <c r="B389" s="5"/>
    </row>
    <row r="390" ht="15.75">
      <c r="B390" s="5"/>
    </row>
    <row r="391" ht="15.75">
      <c r="B391" s="5"/>
    </row>
    <row r="392" ht="15.75">
      <c r="B392" s="5"/>
    </row>
    <row r="393" ht="15.75">
      <c r="B393" s="5"/>
    </row>
    <row r="394" ht="15.75">
      <c r="B394" s="5"/>
    </row>
    <row r="395" ht="15.75">
      <c r="B395" s="5"/>
    </row>
    <row r="396" ht="15.75">
      <c r="B396" s="5"/>
    </row>
    <row r="397" ht="15.75">
      <c r="B397" s="5"/>
    </row>
    <row r="398" ht="15.75">
      <c r="B398" s="5"/>
    </row>
    <row r="399" ht="15.75">
      <c r="B399" s="5"/>
    </row>
    <row r="400" ht="15.75">
      <c r="B400" s="5"/>
    </row>
    <row r="401" ht="15.75">
      <c r="B401" s="5"/>
    </row>
    <row r="402" ht="15.75">
      <c r="B402" s="5"/>
    </row>
    <row r="403" ht="15.75">
      <c r="B403" s="5"/>
    </row>
    <row r="404" ht="15.75">
      <c r="B404" s="5"/>
    </row>
    <row r="405" ht="15.75">
      <c r="B405" s="5"/>
    </row>
    <row r="406" ht="15.75">
      <c r="B406" s="5"/>
    </row>
    <row r="407" ht="15.75">
      <c r="B407" s="5"/>
    </row>
    <row r="408" ht="15.75">
      <c r="B408" s="5"/>
    </row>
    <row r="409" ht="15.75">
      <c r="B409" s="5"/>
    </row>
    <row r="410" ht="15.75">
      <c r="B410" s="5"/>
    </row>
    <row r="411" ht="15.75">
      <c r="B411" s="5"/>
    </row>
    <row r="412" ht="15.75">
      <c r="B412" s="5"/>
    </row>
    <row r="413" ht="15.75">
      <c r="B413" s="5"/>
    </row>
    <row r="414" ht="15.75">
      <c r="B414" s="5"/>
    </row>
    <row r="415" ht="15.75">
      <c r="B415" s="5"/>
    </row>
    <row r="416" ht="15.75">
      <c r="B416" s="5"/>
    </row>
    <row r="417" ht="15.75">
      <c r="B417" s="5"/>
    </row>
    <row r="418" ht="15.75">
      <c r="B418" s="5"/>
    </row>
    <row r="419" ht="15.75">
      <c r="B419" s="5"/>
    </row>
    <row r="420" ht="15.75">
      <c r="B420" s="5"/>
    </row>
    <row r="421" ht="15.75">
      <c r="B421" s="5"/>
    </row>
    <row r="422" ht="15.75">
      <c r="B422" s="5"/>
    </row>
    <row r="423" ht="15.75">
      <c r="B423" s="5"/>
    </row>
    <row r="424" ht="15.75">
      <c r="B424" s="5"/>
    </row>
    <row r="425" ht="15.75">
      <c r="B425" s="5"/>
    </row>
    <row r="426" ht="15.75">
      <c r="B426" s="5"/>
    </row>
    <row r="427" ht="15.75">
      <c r="B427" s="5"/>
    </row>
    <row r="428" ht="15.75">
      <c r="B428" s="5"/>
    </row>
    <row r="429" ht="15.75">
      <c r="B429" s="5"/>
    </row>
    <row r="430" ht="15.75">
      <c r="B430" s="5"/>
    </row>
    <row r="431" ht="15.75">
      <c r="B431" s="5"/>
    </row>
    <row r="432" ht="15.75">
      <c r="B432" s="5"/>
    </row>
    <row r="433" ht="15.75">
      <c r="B433" s="5"/>
    </row>
    <row r="434" ht="15.75">
      <c r="B434" s="5"/>
    </row>
    <row r="435" ht="15.75">
      <c r="B435" s="5"/>
    </row>
    <row r="436" ht="15.75">
      <c r="B436" s="5"/>
    </row>
    <row r="437" ht="15.75">
      <c r="B437" s="5"/>
    </row>
    <row r="438" ht="15.75">
      <c r="B438" s="5"/>
    </row>
    <row r="439" ht="15.75">
      <c r="B439" s="5"/>
    </row>
    <row r="440" ht="15.75">
      <c r="B440" s="5"/>
    </row>
    <row r="441" ht="15.75">
      <c r="B441" s="5"/>
    </row>
    <row r="442" ht="15.75">
      <c r="B442" s="5"/>
    </row>
    <row r="443" ht="15.75">
      <c r="B443" s="5"/>
    </row>
    <row r="444" ht="15.75">
      <c r="B444" s="5"/>
    </row>
    <row r="445" ht="15.75">
      <c r="B445" s="5"/>
    </row>
    <row r="446" ht="15.75">
      <c r="B446" s="5"/>
    </row>
    <row r="447" ht="15.75">
      <c r="B447" s="5"/>
    </row>
    <row r="448" ht="15.75">
      <c r="B448" s="5"/>
    </row>
    <row r="449" ht="15.75">
      <c r="B449" s="5"/>
    </row>
    <row r="450" ht="15.75">
      <c r="B450" s="5"/>
    </row>
    <row r="451" ht="15.75">
      <c r="B451" s="5"/>
    </row>
    <row r="452" ht="15.75">
      <c r="B452" s="5"/>
    </row>
    <row r="453" ht="15.75">
      <c r="B453" s="5"/>
    </row>
    <row r="454" ht="15.75">
      <c r="B454" s="5"/>
    </row>
    <row r="455" ht="15.75">
      <c r="B455" s="5"/>
    </row>
    <row r="456" ht="15.75">
      <c r="B456" s="5"/>
    </row>
    <row r="457" ht="15.75">
      <c r="B457" s="5"/>
    </row>
    <row r="458" ht="15.75">
      <c r="B458" s="5"/>
    </row>
    <row r="459" ht="15.75">
      <c r="B459" s="5"/>
    </row>
    <row r="460" ht="15.75">
      <c r="B460" s="5"/>
    </row>
    <row r="461" ht="15.75">
      <c r="B461" s="5"/>
    </row>
    <row r="462" ht="15.75">
      <c r="B462" s="5"/>
    </row>
    <row r="463" ht="15.75">
      <c r="B463" s="5"/>
    </row>
    <row r="464" ht="15.75">
      <c r="B464" s="5"/>
    </row>
    <row r="465" ht="15.75">
      <c r="B465" s="5"/>
    </row>
    <row r="466" ht="15.75">
      <c r="B466" s="5"/>
    </row>
    <row r="467" ht="15.75">
      <c r="B467" s="5"/>
    </row>
    <row r="468" ht="15.75">
      <c r="B468" s="5"/>
    </row>
    <row r="469" ht="15.75">
      <c r="B469" s="5"/>
    </row>
    <row r="470" ht="15.75">
      <c r="B470" s="5"/>
    </row>
    <row r="471" ht="15.75">
      <c r="B471" s="5"/>
    </row>
    <row r="472" ht="15.75">
      <c r="B472" s="5"/>
    </row>
    <row r="473" ht="15.75">
      <c r="B473" s="5"/>
    </row>
    <row r="474" ht="15.75">
      <c r="B474" s="5"/>
    </row>
    <row r="475" ht="15.75">
      <c r="B475" s="5"/>
    </row>
    <row r="476" ht="15.75">
      <c r="B476" s="5"/>
    </row>
    <row r="477" ht="15.75">
      <c r="B477" s="5"/>
    </row>
    <row r="478" ht="15.75">
      <c r="B478" s="5"/>
    </row>
    <row r="479" ht="15.75">
      <c r="B479" s="5"/>
    </row>
    <row r="480" ht="15.75">
      <c r="B480" s="5"/>
    </row>
    <row r="481" ht="15.75">
      <c r="B481" s="5"/>
    </row>
    <row r="482" ht="15.75">
      <c r="B482" s="5"/>
    </row>
    <row r="483" ht="15.75">
      <c r="B483" s="5"/>
    </row>
    <row r="484" ht="15.75">
      <c r="B484" s="5"/>
    </row>
    <row r="485" ht="15.75">
      <c r="B485" s="5"/>
    </row>
    <row r="486" ht="15.75">
      <c r="B486" s="5"/>
    </row>
    <row r="487" ht="15.75">
      <c r="B487" s="5"/>
    </row>
    <row r="488" ht="15.75">
      <c r="B488" s="5"/>
    </row>
    <row r="489" ht="15.75">
      <c r="B489" s="5"/>
    </row>
    <row r="490" ht="15.75">
      <c r="B490" s="5"/>
    </row>
    <row r="491" ht="15.75">
      <c r="B491" s="5"/>
    </row>
    <row r="492" ht="15.75">
      <c r="B492" s="5"/>
    </row>
    <row r="493" ht="15.75">
      <c r="B493" s="5"/>
    </row>
    <row r="494" ht="15.75">
      <c r="B494" s="5"/>
    </row>
    <row r="495" ht="15.75">
      <c r="B495" s="5"/>
    </row>
    <row r="496" ht="15.75">
      <c r="B496" s="5"/>
    </row>
    <row r="497" ht="15.75">
      <c r="B497" s="5"/>
    </row>
    <row r="498" ht="15.75">
      <c r="B498" s="5"/>
    </row>
    <row r="499" ht="15.75">
      <c r="B499" s="5"/>
    </row>
    <row r="500" ht="15.75">
      <c r="B500" s="5"/>
    </row>
    <row r="501" ht="15.75">
      <c r="B501" s="5"/>
    </row>
    <row r="502" ht="15.75">
      <c r="B502" s="5"/>
    </row>
    <row r="503" ht="15.75">
      <c r="B503" s="5"/>
    </row>
    <row r="504" ht="15.75">
      <c r="B504" s="5"/>
    </row>
    <row r="505" ht="15.75">
      <c r="B505" s="5"/>
    </row>
    <row r="506" ht="15.75">
      <c r="B506" s="5"/>
    </row>
    <row r="507" ht="15.75">
      <c r="B507" s="5"/>
    </row>
    <row r="508" ht="15.75">
      <c r="B508" s="5"/>
    </row>
    <row r="509" ht="15.75">
      <c r="B509" s="5"/>
    </row>
    <row r="510" ht="15.75">
      <c r="B510" s="5"/>
    </row>
    <row r="511" ht="15.75">
      <c r="B511" s="5"/>
    </row>
    <row r="512" ht="15.75">
      <c r="B512" s="5"/>
    </row>
    <row r="513" ht="15.75">
      <c r="B513" s="5"/>
    </row>
    <row r="514" ht="15.75">
      <c r="B514" s="5"/>
    </row>
    <row r="515" ht="15.75">
      <c r="B515" s="5"/>
    </row>
    <row r="516" ht="15.75">
      <c r="B516" s="5"/>
    </row>
    <row r="517" ht="15.75">
      <c r="B517" s="5"/>
    </row>
    <row r="518" ht="15.75">
      <c r="B518" s="5"/>
    </row>
    <row r="519" ht="15.75">
      <c r="B519" s="5"/>
    </row>
    <row r="520" ht="15.75">
      <c r="B520" s="5"/>
    </row>
    <row r="521" ht="15.75">
      <c r="B521" s="5"/>
    </row>
    <row r="522" ht="15.75">
      <c r="B522" s="5"/>
    </row>
    <row r="523" ht="15.75">
      <c r="B523" s="5"/>
    </row>
    <row r="524" ht="15.75">
      <c r="B524" s="5"/>
    </row>
    <row r="525" ht="15.75">
      <c r="B525" s="5"/>
    </row>
    <row r="526" ht="15.75">
      <c r="B526" s="5"/>
    </row>
    <row r="527" ht="15.75">
      <c r="B527" s="5"/>
    </row>
    <row r="528" ht="15.75">
      <c r="B528" s="5"/>
    </row>
    <row r="529" ht="15.75">
      <c r="B529" s="5"/>
    </row>
    <row r="530" ht="15.75">
      <c r="B530" s="5"/>
    </row>
    <row r="531" ht="15.75">
      <c r="B531" s="5"/>
    </row>
    <row r="532" ht="15.75">
      <c r="B532" s="5"/>
    </row>
    <row r="533" ht="15.75">
      <c r="B533" s="5"/>
    </row>
    <row r="534" ht="15.75">
      <c r="B534" s="5"/>
    </row>
    <row r="535" ht="15.75">
      <c r="B535" s="5"/>
    </row>
    <row r="536" ht="15.75">
      <c r="B536" s="5"/>
    </row>
    <row r="537" ht="15.75">
      <c r="B537" s="5"/>
    </row>
    <row r="538" ht="15.75">
      <c r="B538" s="5"/>
    </row>
    <row r="539" ht="15.75">
      <c r="B539" s="5"/>
    </row>
    <row r="540" ht="15.75">
      <c r="B540" s="5"/>
    </row>
    <row r="541" ht="15.75">
      <c r="B541" s="5"/>
    </row>
    <row r="542" ht="15.75">
      <c r="B542" s="5"/>
    </row>
    <row r="543" ht="15.75">
      <c r="B543" s="5"/>
    </row>
    <row r="544" ht="15.75">
      <c r="B544" s="5"/>
    </row>
    <row r="545" ht="15.75">
      <c r="B545" s="5"/>
    </row>
    <row r="546" ht="15.75">
      <c r="B546" s="5"/>
    </row>
    <row r="547" ht="15.75">
      <c r="B547" s="5"/>
    </row>
    <row r="548" ht="15.75">
      <c r="B548" s="5"/>
    </row>
    <row r="549" ht="15.75">
      <c r="B549" s="5"/>
    </row>
    <row r="550" ht="15.75">
      <c r="B550" s="5"/>
    </row>
    <row r="551" ht="15.75">
      <c r="B551" s="5"/>
    </row>
    <row r="552" ht="15.75">
      <c r="B552" s="5"/>
    </row>
    <row r="553" ht="15.75">
      <c r="B553" s="5"/>
    </row>
    <row r="554" ht="15.75">
      <c r="B554" s="5"/>
    </row>
    <row r="555" ht="15.75">
      <c r="B555" s="5"/>
    </row>
    <row r="556" ht="15.75">
      <c r="B556" s="5"/>
    </row>
    <row r="557" ht="15.75">
      <c r="B557" s="5"/>
    </row>
    <row r="558" ht="15.75">
      <c r="B558" s="5"/>
    </row>
    <row r="559" ht="15.75">
      <c r="B559" s="5"/>
    </row>
    <row r="560" ht="15.75">
      <c r="B560" s="5"/>
    </row>
    <row r="561" ht="15.75">
      <c r="B561" s="5"/>
    </row>
    <row r="562" ht="15.75">
      <c r="B562" s="5"/>
    </row>
  </sheetData>
  <sheetProtection password="8336" sheet="1" objects="1" scenarios="1" selectLockedCells="1" selectUnlockedCells="1"/>
  <mergeCells count="14">
    <mergeCell ref="H9:H10"/>
    <mergeCell ref="I9:I10"/>
    <mergeCell ref="C9:G10"/>
    <mergeCell ref="A44:I44"/>
    <mergeCell ref="A16:B16"/>
    <mergeCell ref="A42:B42"/>
    <mergeCell ref="A26:B26"/>
    <mergeCell ref="A30:B30"/>
    <mergeCell ref="A1:G4"/>
    <mergeCell ref="A5:G5"/>
    <mergeCell ref="A6:G6"/>
    <mergeCell ref="A9:B14"/>
    <mergeCell ref="A7:G7"/>
    <mergeCell ref="C11:E11"/>
  </mergeCells>
  <printOptions horizontalCentered="1"/>
  <pageMargins left="0.85" right="0.25" top="0.5" bottom="0.5" header="0.25" footer="0.25"/>
  <pageSetup fitToHeight="1" fitToWidth="1" horizontalDpi="600" verticalDpi="600" orientation="portrait" paperSize="9" scale="76" r:id="rId2"/>
  <headerFooter alignWithMargins="0">
    <oddFooter>&amp;L&amp;F&amp;C&amp;A  Pg &amp;P/&amp;N</oddFooter>
  </headerFooter>
  <drawing r:id="rId1"/>
</worksheet>
</file>

<file path=xl/worksheets/sheet5.xml><?xml version="1.0" encoding="utf-8"?>
<worksheet xmlns="http://schemas.openxmlformats.org/spreadsheetml/2006/main" xmlns:r="http://schemas.openxmlformats.org/officeDocument/2006/relationships">
  <sheetPr>
    <tabColor indexed="10"/>
  </sheetPr>
  <dimension ref="A1:S381"/>
  <sheetViews>
    <sheetView zoomScalePageLayoutView="0" workbookViewId="0" topLeftCell="A103">
      <selection activeCell="A1" sqref="A1:F4"/>
    </sheetView>
  </sheetViews>
  <sheetFormatPr defaultColWidth="9.140625" defaultRowHeight="12.75" outlineLevelCol="1"/>
  <cols>
    <col min="1" max="1" width="4.57421875" style="30" customWidth="1"/>
    <col min="2" max="2" width="38.8515625" style="31" customWidth="1"/>
    <col min="3" max="3" width="12.28125" style="31" bestFit="1" customWidth="1"/>
    <col min="4" max="4" width="13.140625" style="31" bestFit="1" customWidth="1"/>
    <col min="5" max="5" width="11.421875" style="31" customWidth="1"/>
    <col min="6" max="6" width="12.7109375" style="31" customWidth="1"/>
    <col min="7" max="7" width="10.140625" style="31" customWidth="1"/>
    <col min="8" max="8" width="1.8515625" style="31" customWidth="1"/>
    <col min="9" max="9" width="6.7109375" style="58" hidden="1" customWidth="1" outlineLevel="1"/>
    <col min="10" max="10" width="9.140625" style="31" customWidth="1" collapsed="1"/>
    <col min="11" max="16384" width="9.140625" style="31" customWidth="1"/>
  </cols>
  <sheetData>
    <row r="1" spans="1:9" ht="15">
      <c r="A1" s="516"/>
      <c r="B1" s="516"/>
      <c r="C1" s="516"/>
      <c r="D1" s="516"/>
      <c r="E1" s="516"/>
      <c r="F1" s="516"/>
      <c r="I1" s="58" t="s">
        <v>162</v>
      </c>
    </row>
    <row r="2" spans="1:9" ht="15">
      <c r="A2" s="516"/>
      <c r="B2" s="516"/>
      <c r="C2" s="516"/>
      <c r="D2" s="516"/>
      <c r="E2" s="516"/>
      <c r="F2" s="516"/>
      <c r="I2" s="58" t="s">
        <v>163</v>
      </c>
    </row>
    <row r="3" spans="1:9" ht="15">
      <c r="A3" s="516"/>
      <c r="B3" s="516"/>
      <c r="C3" s="516"/>
      <c r="D3" s="516"/>
      <c r="E3" s="516"/>
      <c r="F3" s="516"/>
      <c r="I3" s="358" t="s">
        <v>76</v>
      </c>
    </row>
    <row r="4" spans="1:6" ht="15">
      <c r="A4" s="516"/>
      <c r="B4" s="516"/>
      <c r="C4" s="516"/>
      <c r="D4" s="516"/>
      <c r="E4" s="516"/>
      <c r="F4" s="516"/>
    </row>
    <row r="5" spans="1:5" ht="15">
      <c r="A5" s="308" t="s">
        <v>86</v>
      </c>
      <c r="B5" s="113"/>
      <c r="D5" s="33"/>
      <c r="E5" s="33"/>
    </row>
    <row r="6" spans="1:2" ht="15">
      <c r="A6" s="308" t="s">
        <v>194</v>
      </c>
      <c r="B6" s="113"/>
    </row>
    <row r="7" spans="1:2" ht="15">
      <c r="A7" s="308" t="str">
        <f>+'BS'!A7</f>
        <v>for the third financial quarter ended 31 March 2009</v>
      </c>
      <c r="B7" s="113"/>
    </row>
    <row r="8" spans="1:2" ht="15">
      <c r="A8" s="308" t="s">
        <v>195</v>
      </c>
      <c r="B8" s="113"/>
    </row>
    <row r="10" spans="1:9" s="34" customFormat="1" ht="15">
      <c r="A10" s="98" t="s">
        <v>157</v>
      </c>
      <c r="B10" s="33" t="s">
        <v>27</v>
      </c>
      <c r="C10" s="33"/>
      <c r="D10" s="33"/>
      <c r="E10" s="33"/>
      <c r="F10" s="33"/>
      <c r="I10" s="58"/>
    </row>
    <row r="11" spans="1:9" ht="15">
      <c r="A11" s="98"/>
      <c r="B11" s="31" t="s">
        <v>154</v>
      </c>
      <c r="C11" s="35"/>
      <c r="D11" s="35"/>
      <c r="E11" s="35"/>
      <c r="F11" s="35"/>
      <c r="G11" s="35"/>
      <c r="H11" s="35"/>
      <c r="I11" s="359"/>
    </row>
    <row r="12" spans="1:9" ht="15">
      <c r="A12" s="98"/>
      <c r="B12" s="31" t="s">
        <v>155</v>
      </c>
      <c r="C12" s="35"/>
      <c r="D12" s="35"/>
      <c r="E12" s="35"/>
      <c r="F12" s="35"/>
      <c r="G12" s="35"/>
      <c r="H12" s="35"/>
      <c r="I12" s="359"/>
    </row>
    <row r="13" spans="1:9" ht="15">
      <c r="A13" s="98"/>
      <c r="C13" s="35"/>
      <c r="D13" s="35"/>
      <c r="E13" s="35"/>
      <c r="F13" s="35"/>
      <c r="G13" s="35"/>
      <c r="H13" s="35"/>
      <c r="I13" s="359"/>
    </row>
    <row r="14" spans="1:9" ht="15">
      <c r="A14" s="98"/>
      <c r="B14" s="31" t="s">
        <v>156</v>
      </c>
      <c r="C14" s="35"/>
      <c r="D14" s="35"/>
      <c r="E14" s="35"/>
      <c r="F14" s="35"/>
      <c r="G14" s="35"/>
      <c r="H14" s="35"/>
      <c r="I14" s="359"/>
    </row>
    <row r="15" spans="1:9" ht="15">
      <c r="A15" s="98"/>
      <c r="B15" s="31" t="s">
        <v>252</v>
      </c>
      <c r="G15" s="35"/>
      <c r="H15" s="35"/>
      <c r="I15" s="359"/>
    </row>
    <row r="16" spans="1:9" ht="15">
      <c r="A16" s="98"/>
      <c r="G16" s="35"/>
      <c r="H16" s="35"/>
      <c r="I16" s="359"/>
    </row>
    <row r="17" spans="1:9" ht="15">
      <c r="A17" s="98"/>
      <c r="B17" s="31" t="s">
        <v>254</v>
      </c>
      <c r="G17" s="35"/>
      <c r="H17" s="35"/>
      <c r="I17" s="359"/>
    </row>
    <row r="18" spans="1:9" ht="15">
      <c r="A18" s="98"/>
      <c r="B18" s="31" t="s">
        <v>255</v>
      </c>
      <c r="G18" s="35"/>
      <c r="H18" s="35"/>
      <c r="I18" s="359"/>
    </row>
    <row r="19" spans="1:9" ht="15">
      <c r="A19" s="98"/>
      <c r="B19" s="31" t="s">
        <v>256</v>
      </c>
      <c r="G19" s="35"/>
      <c r="H19" s="35"/>
      <c r="I19" s="359"/>
    </row>
    <row r="20" ht="15">
      <c r="A20" s="98"/>
    </row>
    <row r="21" spans="1:3" ht="15">
      <c r="A21" s="98" t="s">
        <v>160</v>
      </c>
      <c r="B21" s="34" t="s">
        <v>257</v>
      </c>
      <c r="C21" s="34"/>
    </row>
    <row r="22" spans="1:6" ht="15">
      <c r="A22" s="98"/>
      <c r="B22" s="31" t="s">
        <v>258</v>
      </c>
      <c r="C22" s="35"/>
      <c r="D22" s="35"/>
      <c r="E22" s="35"/>
      <c r="F22" s="35"/>
    </row>
    <row r="23" spans="1:2" ht="15">
      <c r="A23" s="98"/>
      <c r="B23" s="31" t="s">
        <v>253</v>
      </c>
    </row>
    <row r="24" ht="15">
      <c r="A24" s="98"/>
    </row>
    <row r="25" spans="1:9" s="34" customFormat="1" ht="15">
      <c r="A25" s="98" t="s">
        <v>161</v>
      </c>
      <c r="B25" s="33" t="s">
        <v>28</v>
      </c>
      <c r="C25" s="33"/>
      <c r="D25" s="33"/>
      <c r="E25" s="33"/>
      <c r="F25" s="33"/>
      <c r="I25" s="58">
        <v>15</v>
      </c>
    </row>
    <row r="26" spans="1:2" ht="15">
      <c r="A26" s="98"/>
      <c r="B26" s="31" t="s">
        <v>64</v>
      </c>
    </row>
    <row r="27" ht="15">
      <c r="A27" s="98"/>
    </row>
    <row r="28" spans="1:9" s="34" customFormat="1" ht="15">
      <c r="A28" s="98" t="s">
        <v>164</v>
      </c>
      <c r="B28" s="33" t="s">
        <v>29</v>
      </c>
      <c r="C28" s="33"/>
      <c r="D28" s="33"/>
      <c r="E28" s="33"/>
      <c r="F28" s="33"/>
      <c r="I28" s="58"/>
    </row>
    <row r="29" spans="1:2" ht="15">
      <c r="A29" s="98"/>
      <c r="B29" s="31" t="s">
        <v>302</v>
      </c>
    </row>
    <row r="30" spans="1:3" ht="15">
      <c r="A30" s="98"/>
      <c r="B30" s="36" t="s">
        <v>301</v>
      </c>
      <c r="C30" s="36"/>
    </row>
    <row r="31" spans="1:3" ht="15">
      <c r="A31" s="98"/>
      <c r="B31" s="36"/>
      <c r="C31" s="36"/>
    </row>
    <row r="32" spans="1:9" s="34" customFormat="1" ht="15">
      <c r="A32" s="98" t="s">
        <v>165</v>
      </c>
      <c r="B32" s="33" t="s">
        <v>190</v>
      </c>
      <c r="C32" s="33"/>
      <c r="D32" s="33"/>
      <c r="E32" s="33"/>
      <c r="F32" s="33"/>
      <c r="I32" s="58"/>
    </row>
    <row r="33" spans="1:9" s="34" customFormat="1" ht="15">
      <c r="A33" s="98"/>
      <c r="B33" s="31" t="s">
        <v>20</v>
      </c>
      <c r="C33" s="31"/>
      <c r="D33" s="31"/>
      <c r="E33" s="31"/>
      <c r="F33" s="31"/>
      <c r="I33" s="58"/>
    </row>
    <row r="34" spans="1:9" s="34" customFormat="1" ht="15">
      <c r="A34" s="98"/>
      <c r="B34" s="31" t="s">
        <v>259</v>
      </c>
      <c r="C34" s="31"/>
      <c r="D34" s="31"/>
      <c r="E34" s="31"/>
      <c r="F34" s="31"/>
      <c r="I34" s="58"/>
    </row>
    <row r="35" spans="1:3" ht="15">
      <c r="A35" s="98"/>
      <c r="B35" s="36"/>
      <c r="C35" s="36"/>
    </row>
    <row r="36" spans="1:9" s="34" customFormat="1" ht="15">
      <c r="A36" s="98" t="s">
        <v>166</v>
      </c>
      <c r="B36" s="33" t="s">
        <v>30</v>
      </c>
      <c r="C36" s="33"/>
      <c r="D36" s="33"/>
      <c r="E36" s="33"/>
      <c r="F36" s="33"/>
      <c r="I36" s="58"/>
    </row>
    <row r="37" spans="1:2" ht="15">
      <c r="A37" s="98"/>
      <c r="B37" s="31" t="s">
        <v>191</v>
      </c>
    </row>
    <row r="38" spans="1:3" ht="15">
      <c r="A38" s="98"/>
      <c r="B38" s="36"/>
      <c r="C38" s="36"/>
    </row>
    <row r="39" spans="1:9" s="34" customFormat="1" ht="15">
      <c r="A39" s="98" t="s">
        <v>167</v>
      </c>
      <c r="B39" s="33" t="s">
        <v>31</v>
      </c>
      <c r="C39" s="33"/>
      <c r="D39" s="33"/>
      <c r="E39" s="33"/>
      <c r="F39" s="33"/>
      <c r="I39" s="58"/>
    </row>
    <row r="40" spans="1:2" ht="15">
      <c r="A40" s="98"/>
      <c r="B40" s="31" t="s">
        <v>110</v>
      </c>
    </row>
    <row r="41" spans="1:6" ht="15">
      <c r="A41" s="98"/>
      <c r="B41" s="36" t="s">
        <v>260</v>
      </c>
      <c r="C41" s="36"/>
      <c r="D41" s="36"/>
      <c r="E41" s="36"/>
      <c r="F41" s="36"/>
    </row>
    <row r="42" spans="1:6" ht="15">
      <c r="A42" s="98"/>
      <c r="B42" s="36"/>
      <c r="C42" s="36"/>
      <c r="D42" s="36"/>
      <c r="E42" s="36"/>
      <c r="F42" s="36"/>
    </row>
    <row r="43" spans="1:9" s="34" customFormat="1" ht="15">
      <c r="A43" s="98" t="s">
        <v>168</v>
      </c>
      <c r="B43" s="33" t="s">
        <v>261</v>
      </c>
      <c r="C43" s="33"/>
      <c r="D43" s="33"/>
      <c r="E43" s="33"/>
      <c r="F43" s="33"/>
      <c r="I43" s="58"/>
    </row>
    <row r="44" spans="1:6" ht="15">
      <c r="A44" s="98"/>
      <c r="B44" s="36" t="s">
        <v>270</v>
      </c>
      <c r="C44" s="36"/>
      <c r="D44" s="36"/>
      <c r="E44" s="36"/>
      <c r="F44" s="36"/>
    </row>
    <row r="45" spans="1:2" ht="15">
      <c r="A45" s="98"/>
      <c r="B45" s="36"/>
    </row>
    <row r="46" spans="1:9" s="34" customFormat="1" ht="15">
      <c r="A46" s="98" t="s">
        <v>169</v>
      </c>
      <c r="B46" s="33" t="s">
        <v>32</v>
      </c>
      <c r="C46" s="33"/>
      <c r="D46" s="33"/>
      <c r="E46" s="33"/>
      <c r="F46" s="33"/>
      <c r="I46" s="58"/>
    </row>
    <row r="47" spans="1:6" ht="15">
      <c r="A47" s="98"/>
      <c r="B47" s="36" t="s">
        <v>21</v>
      </c>
      <c r="C47" s="36"/>
      <c r="D47" s="36"/>
      <c r="E47" s="36"/>
      <c r="F47" s="36"/>
    </row>
    <row r="48" spans="1:6" ht="15">
      <c r="A48" s="98"/>
      <c r="B48" s="36" t="s">
        <v>285</v>
      </c>
      <c r="C48" s="36"/>
      <c r="D48" s="36"/>
      <c r="E48" s="36"/>
      <c r="F48" s="36"/>
    </row>
    <row r="49" spans="1:6" ht="15">
      <c r="A49" s="98"/>
      <c r="B49" s="36"/>
      <c r="C49" s="36"/>
      <c r="D49" s="36"/>
      <c r="E49" s="36"/>
      <c r="F49" s="36"/>
    </row>
    <row r="50" spans="1:6" ht="15">
      <c r="A50" s="98"/>
      <c r="B50" s="36" t="s">
        <v>286</v>
      </c>
      <c r="C50" s="36"/>
      <c r="D50" s="36"/>
      <c r="E50" s="36"/>
      <c r="F50" s="36"/>
    </row>
    <row r="51" spans="1:6" ht="15.75" thickBot="1">
      <c r="A51" s="98"/>
      <c r="B51" s="36"/>
      <c r="C51" s="36"/>
      <c r="D51" s="36"/>
      <c r="E51" s="36"/>
      <c r="F51" s="36"/>
    </row>
    <row r="52" spans="1:6" ht="15">
      <c r="A52" s="88"/>
      <c r="B52" s="519"/>
      <c r="C52" s="517" t="s">
        <v>47</v>
      </c>
      <c r="D52" s="524"/>
      <c r="E52" s="517" t="s">
        <v>48</v>
      </c>
      <c r="F52" s="518"/>
    </row>
    <row r="53" spans="1:6" ht="15.75" thickBot="1">
      <c r="A53" s="88"/>
      <c r="B53" s="520"/>
      <c r="C53" s="522" t="s">
        <v>312</v>
      </c>
      <c r="D53" s="525"/>
      <c r="E53" s="522" t="str">
        <f>+C53</f>
        <v>ended 31 March</v>
      </c>
      <c r="F53" s="523"/>
    </row>
    <row r="54" spans="1:6" ht="15">
      <c r="A54" s="88"/>
      <c r="B54" s="520"/>
      <c r="C54" s="39">
        <v>2009</v>
      </c>
      <c r="D54" s="155">
        <f>C54-1</f>
        <v>2008</v>
      </c>
      <c r="E54" s="39">
        <f>+C54</f>
        <v>2009</v>
      </c>
      <c r="F54" s="41">
        <f>D54</f>
        <v>2008</v>
      </c>
    </row>
    <row r="55" spans="1:6" ht="15.75" thickBot="1">
      <c r="A55" s="88"/>
      <c r="B55" s="521"/>
      <c r="C55" s="42" t="s">
        <v>74</v>
      </c>
      <c r="D55" s="43" t="s">
        <v>74</v>
      </c>
      <c r="E55" s="42" t="s">
        <v>75</v>
      </c>
      <c r="F55" s="43" t="s">
        <v>74</v>
      </c>
    </row>
    <row r="56" spans="1:9" s="107" customFormat="1" ht="15">
      <c r="A56" s="88"/>
      <c r="B56" s="108" t="s">
        <v>44</v>
      </c>
      <c r="C56" s="173"/>
      <c r="D56" s="106"/>
      <c r="E56" s="105"/>
      <c r="F56" s="176"/>
      <c r="G56" s="31"/>
      <c r="I56" s="360"/>
    </row>
    <row r="57" spans="1:9" ht="15">
      <c r="A57" s="135"/>
      <c r="B57" s="109" t="s">
        <v>125</v>
      </c>
      <c r="C57" s="174">
        <f>ROUND(+'[2]qtr PLgroup'!$T$8/1000,0)</f>
        <v>27471</v>
      </c>
      <c r="D57" s="177">
        <f>ROUND('[3]qtr PLgroup'!$R$8/1000,0)</f>
        <v>26953</v>
      </c>
      <c r="E57" s="174">
        <f>ROUND(+'[2]PLgroup'!$T$8/1000,0)</f>
        <v>79211</v>
      </c>
      <c r="F57" s="177">
        <f>ROUND('[3]PLgroup'!$R$8/1000,0)</f>
        <v>79953</v>
      </c>
      <c r="H57" s="187"/>
      <c r="I57" s="360"/>
    </row>
    <row r="58" spans="1:9" s="107" customFormat="1" ht="15">
      <c r="A58" s="135"/>
      <c r="B58" s="109" t="s">
        <v>124</v>
      </c>
      <c r="C58" s="174">
        <f>ROUND(+'[2]qtr PLgroup'!$U$8/1000,0)</f>
        <v>52672</v>
      </c>
      <c r="D58" s="177">
        <f>ROUND('[3]qtr PLgroup'!$S$8/1000,0)</f>
        <v>26038</v>
      </c>
      <c r="E58" s="174">
        <f>ROUND(+'[2]PLgroup'!$U$8/1000,0)</f>
        <v>88990</v>
      </c>
      <c r="F58" s="177">
        <f>ROUND('[3]PLgroup'!$S$8/1000,0)</f>
        <v>69838</v>
      </c>
      <c r="G58" s="31"/>
      <c r="H58" s="187"/>
      <c r="I58" s="360"/>
    </row>
    <row r="59" spans="1:9" s="107" customFormat="1" ht="15.75" thickBot="1">
      <c r="A59" s="135"/>
      <c r="B59" s="109" t="s">
        <v>123</v>
      </c>
      <c r="C59" s="170">
        <f>SUM(C57:C58)</f>
        <v>80143</v>
      </c>
      <c r="D59" s="171">
        <f>SUM(D57:D58)</f>
        <v>52991</v>
      </c>
      <c r="E59" s="170">
        <f>SUM(E57:E58)</f>
        <v>168201</v>
      </c>
      <c r="F59" s="171">
        <f>SUM(F57:F58)</f>
        <v>149791</v>
      </c>
      <c r="G59" s="31"/>
      <c r="H59" s="187"/>
      <c r="I59" s="360"/>
    </row>
    <row r="60" spans="1:9" s="400" customFormat="1" ht="15.75" thickTop="1">
      <c r="A60" s="395"/>
      <c r="B60" s="396"/>
      <c r="C60" s="397">
        <f>SUM(C57:C58)-'IS'!B14</f>
        <v>0</v>
      </c>
      <c r="D60" s="398">
        <f>SUM(D57:D58)-'IS'!C14</f>
        <v>0</v>
      </c>
      <c r="E60" s="397">
        <f>SUM(E57:E58)-'IS'!D14</f>
        <v>0</v>
      </c>
      <c r="F60" s="398">
        <f>SUM(F57:F58)-'IS'!E14</f>
        <v>0</v>
      </c>
      <c r="G60" s="399"/>
      <c r="I60" s="401"/>
    </row>
    <row r="61" spans="1:9" s="107" customFormat="1" ht="15">
      <c r="A61" s="88"/>
      <c r="B61" s="108" t="s">
        <v>313</v>
      </c>
      <c r="C61" s="175"/>
      <c r="D61" s="172"/>
      <c r="E61" s="175"/>
      <c r="F61" s="172"/>
      <c r="G61" s="31"/>
      <c r="I61" s="360"/>
    </row>
    <row r="62" spans="1:9" ht="15">
      <c r="A62" s="135"/>
      <c r="B62" s="109" t="s">
        <v>125</v>
      </c>
      <c r="C62" s="174">
        <f>ROUNDUP('[2]qtr PLgroup'!$T$57/1000,0)</f>
        <v>5181</v>
      </c>
      <c r="D62" s="177">
        <f>ROUNDDOWN('[3]qtr PLgroup'!$R$54/1000,0)</f>
        <v>2518</v>
      </c>
      <c r="E62" s="174">
        <f>ROUND(+'[2]PLgroup'!$T$57/1000,0)</f>
        <v>9999</v>
      </c>
      <c r="F62" s="177">
        <f>ROUND('[3]PLgroup'!$R$54/1000,0)</f>
        <v>10753</v>
      </c>
      <c r="H62" s="187"/>
      <c r="I62" s="58" t="s">
        <v>122</v>
      </c>
    </row>
    <row r="63" spans="1:9" s="107" customFormat="1" ht="15">
      <c r="A63" s="135"/>
      <c r="B63" s="109" t="s">
        <v>124</v>
      </c>
      <c r="C63" s="174">
        <f>ROUND('[2]qtr PLgroup'!$U$57/1000,0)</f>
        <v>-3230</v>
      </c>
      <c r="D63" s="177">
        <f>ROUND('[3]qtr PLgroup'!$S$54/1000,0)</f>
        <v>1954</v>
      </c>
      <c r="E63" s="174">
        <f>ROUND(+'[2]PLgroup'!$U$57/1000,0)</f>
        <v>-19315</v>
      </c>
      <c r="F63" s="177">
        <f>ROUND('[3]PLgroup'!$S$54/1000,0)</f>
        <v>6211</v>
      </c>
      <c r="G63" s="31"/>
      <c r="H63" s="187"/>
      <c r="I63" s="360"/>
    </row>
    <row r="64" spans="1:9" s="113" customFormat="1" ht="15.75" thickBot="1">
      <c r="A64" s="136"/>
      <c r="B64" s="109" t="s">
        <v>280</v>
      </c>
      <c r="C64" s="170">
        <f>SUM(C62:C63)</f>
        <v>1951</v>
      </c>
      <c r="D64" s="171">
        <f>SUM(D62:D63)</f>
        <v>4472</v>
      </c>
      <c r="E64" s="170">
        <f>SUM(E62:E63)</f>
        <v>-9316</v>
      </c>
      <c r="F64" s="171">
        <f>SUM(F62:F63)</f>
        <v>16964</v>
      </c>
      <c r="G64" s="31"/>
      <c r="H64" s="187"/>
      <c r="I64" s="361"/>
    </row>
    <row r="65" spans="1:9" s="399" customFormat="1" ht="15.75" thickTop="1">
      <c r="A65" s="402"/>
      <c r="B65" s="396"/>
      <c r="C65" s="397">
        <f>C64-'IS'!B21</f>
        <v>0</v>
      </c>
      <c r="D65" s="398">
        <f>D64-'IS'!C21</f>
        <v>0</v>
      </c>
      <c r="E65" s="397">
        <f>E64-'IS'!D21</f>
        <v>0</v>
      </c>
      <c r="F65" s="398">
        <f>F64-'IS'!E21</f>
        <v>0</v>
      </c>
      <c r="I65" s="403"/>
    </row>
    <row r="66" spans="1:9" s="107" customFormat="1" ht="15">
      <c r="A66" s="88"/>
      <c r="B66" s="108" t="s">
        <v>314</v>
      </c>
      <c r="C66" s="175"/>
      <c r="D66" s="172"/>
      <c r="E66" s="175"/>
      <c r="F66" s="172"/>
      <c r="G66" s="31"/>
      <c r="I66" s="360"/>
    </row>
    <row r="67" spans="1:6" ht="15">
      <c r="A67" s="135"/>
      <c r="B67" s="109" t="s">
        <v>125</v>
      </c>
      <c r="C67" s="174">
        <f>ROUND('[2]qtr PLgroup'!$T$61/1000,0)</f>
        <v>4206</v>
      </c>
      <c r="D67" s="177">
        <f>ROUNDDOWN('[3]qtr PLgroup'!$R$58/1000,0)</f>
        <v>1923</v>
      </c>
      <c r="E67" s="174">
        <f>ROUND(+'[2]PLgroup'!$T$61/1000,0)</f>
        <v>7945</v>
      </c>
      <c r="F67" s="177">
        <f>ROUND('[3]PLgroup'!$R$58/1000,0)</f>
        <v>8564</v>
      </c>
    </row>
    <row r="68" spans="1:9" s="107" customFormat="1" ht="15">
      <c r="A68" s="135"/>
      <c r="B68" s="109" t="s">
        <v>124</v>
      </c>
      <c r="C68" s="174">
        <f>ROUNDUP('[2]qtr PLgroup'!$U$61/1000,0)</f>
        <v>1279</v>
      </c>
      <c r="D68" s="177">
        <f>ROUNDDOWN('[3]qtr PLgroup'!$S$58/1000,0)</f>
        <v>1264</v>
      </c>
      <c r="E68" s="174">
        <f>ROUND(+'[2]PLgroup'!$U$61/1000,0)</f>
        <v>-14730</v>
      </c>
      <c r="F68" s="177">
        <f>ROUND('[3]PLgroup'!$S$58/1000,0)</f>
        <v>4623</v>
      </c>
      <c r="G68" s="31"/>
      <c r="I68" s="360"/>
    </row>
    <row r="69" spans="1:9" s="113" customFormat="1" ht="15.75" thickBot="1">
      <c r="A69" s="136"/>
      <c r="B69" s="109" t="s">
        <v>281</v>
      </c>
      <c r="C69" s="170">
        <f>SUM(C67:C68)</f>
        <v>5485</v>
      </c>
      <c r="D69" s="171">
        <f>SUM(D67:D68)</f>
        <v>3187</v>
      </c>
      <c r="E69" s="170">
        <f>SUM(E67:E68)</f>
        <v>-6785</v>
      </c>
      <c r="F69" s="171">
        <f>SUM(F67:F68)</f>
        <v>13187</v>
      </c>
      <c r="G69" s="31"/>
      <c r="I69" s="361"/>
    </row>
    <row r="70" spans="1:9" s="399" customFormat="1" ht="16.5" thickBot="1" thickTop="1">
      <c r="A70" s="402"/>
      <c r="B70" s="404"/>
      <c r="C70" s="405">
        <f>C69-'IS'!B23</f>
        <v>0</v>
      </c>
      <c r="D70" s="406">
        <f>D69-'IS'!C23</f>
        <v>0</v>
      </c>
      <c r="E70" s="405">
        <f>E69-'IS'!D23</f>
        <v>0</v>
      </c>
      <c r="F70" s="407">
        <f>F69-'IS'!E23</f>
        <v>0</v>
      </c>
      <c r="I70" s="403"/>
    </row>
    <row r="71" spans="1:6" ht="15">
      <c r="A71" s="98"/>
      <c r="B71" s="36"/>
      <c r="C71" s="104"/>
      <c r="D71" s="104"/>
      <c r="E71" s="104"/>
      <c r="F71" s="104"/>
    </row>
    <row r="72" spans="1:6" ht="15">
      <c r="A72" s="98" t="s">
        <v>170</v>
      </c>
      <c r="B72" s="33" t="s">
        <v>192</v>
      </c>
      <c r="C72" s="104"/>
      <c r="E72" s="104"/>
      <c r="F72" s="104"/>
    </row>
    <row r="73" spans="2:6" ht="15">
      <c r="B73" s="73" t="s">
        <v>290</v>
      </c>
      <c r="C73" s="104"/>
      <c r="E73" s="104"/>
      <c r="F73" s="104"/>
    </row>
    <row r="74" spans="1:9" s="34" customFormat="1" ht="15">
      <c r="A74" s="30"/>
      <c r="B74" s="36" t="s">
        <v>299</v>
      </c>
      <c r="C74" s="326"/>
      <c r="E74" s="326"/>
      <c r="F74" s="326"/>
      <c r="I74" s="362"/>
    </row>
    <row r="75" spans="1:9" s="34" customFormat="1" ht="15">
      <c r="A75" s="30"/>
      <c r="B75" s="36" t="s">
        <v>291</v>
      </c>
      <c r="C75" s="326"/>
      <c r="E75" s="326"/>
      <c r="F75" s="326"/>
      <c r="I75" s="362"/>
    </row>
    <row r="76" spans="1:19" s="34" customFormat="1" ht="15">
      <c r="A76" s="30"/>
      <c r="B76" s="36" t="s">
        <v>289</v>
      </c>
      <c r="C76" s="326"/>
      <c r="E76" s="326"/>
      <c r="F76" s="326"/>
      <c r="I76" s="362"/>
      <c r="K76" s="343"/>
      <c r="S76" s="330"/>
    </row>
    <row r="77" spans="1:19" s="34" customFormat="1" ht="15">
      <c r="A77" s="30"/>
      <c r="B77" s="363" t="s">
        <v>298</v>
      </c>
      <c r="C77" s="364"/>
      <c r="D77" s="365"/>
      <c r="E77" s="364"/>
      <c r="F77" s="364"/>
      <c r="G77" s="366"/>
      <c r="I77" s="362"/>
      <c r="K77" s="343"/>
      <c r="S77" s="330"/>
    </row>
    <row r="78" spans="1:19" s="34" customFormat="1" ht="15">
      <c r="A78" s="30"/>
      <c r="B78" s="363" t="s">
        <v>303</v>
      </c>
      <c r="C78" s="364"/>
      <c r="D78" s="365"/>
      <c r="E78" s="364"/>
      <c r="F78" s="364"/>
      <c r="G78" s="366"/>
      <c r="I78" s="362"/>
      <c r="K78" s="343"/>
      <c r="S78" s="330"/>
    </row>
    <row r="79" spans="1:9" s="34" customFormat="1" ht="15">
      <c r="A79" s="30"/>
      <c r="B79" s="33"/>
      <c r="C79" s="326"/>
      <c r="D79" s="327"/>
      <c r="E79" s="326"/>
      <c r="F79" s="326"/>
      <c r="I79" s="362"/>
    </row>
    <row r="80" spans="1:9" s="34" customFormat="1" ht="15">
      <c r="A80" s="98" t="s">
        <v>171</v>
      </c>
      <c r="B80" s="33" t="s">
        <v>90</v>
      </c>
      <c r="C80" s="33"/>
      <c r="D80" s="33"/>
      <c r="E80" s="97"/>
      <c r="F80" s="33"/>
      <c r="I80" s="58"/>
    </row>
    <row r="81" spans="1:6" ht="15">
      <c r="A81" s="98"/>
      <c r="B81" s="36" t="s">
        <v>344</v>
      </c>
      <c r="C81" s="36"/>
      <c r="D81" s="36"/>
      <c r="E81" s="97"/>
      <c r="F81" s="36"/>
    </row>
    <row r="82" spans="1:6" ht="15">
      <c r="A82" s="98"/>
      <c r="B82" s="36"/>
      <c r="C82" s="36"/>
      <c r="D82" s="36"/>
      <c r="E82" s="36"/>
      <c r="F82" s="36"/>
    </row>
    <row r="83" spans="1:9" s="34" customFormat="1" ht="15">
      <c r="A83" s="98" t="s">
        <v>172</v>
      </c>
      <c r="B83" s="33" t="s">
        <v>262</v>
      </c>
      <c r="C83" s="33"/>
      <c r="D83" s="33"/>
      <c r="E83" s="33"/>
      <c r="F83" s="33"/>
      <c r="I83" s="58"/>
    </row>
    <row r="84" spans="1:9" s="34" customFormat="1" ht="15">
      <c r="A84" s="98"/>
      <c r="B84" s="31" t="s">
        <v>319</v>
      </c>
      <c r="C84" s="33"/>
      <c r="D84" s="33"/>
      <c r="E84" s="33"/>
      <c r="F84" s="33"/>
      <c r="I84" s="58"/>
    </row>
    <row r="85" spans="1:9" s="34" customFormat="1" ht="15">
      <c r="A85" s="98"/>
      <c r="B85" s="31" t="s">
        <v>320</v>
      </c>
      <c r="C85" s="33"/>
      <c r="D85" s="33"/>
      <c r="E85" s="33"/>
      <c r="F85" s="33"/>
      <c r="I85" s="58"/>
    </row>
    <row r="86" spans="1:9" s="34" customFormat="1" ht="15">
      <c r="A86" s="98"/>
      <c r="B86" s="387" t="s">
        <v>322</v>
      </c>
      <c r="C86" s="33"/>
      <c r="D86" s="33"/>
      <c r="E86" s="33"/>
      <c r="F86" s="33"/>
      <c r="I86" s="58"/>
    </row>
    <row r="87" spans="1:9" s="34" customFormat="1" ht="15">
      <c r="A87" s="98"/>
      <c r="B87" s="31" t="s">
        <v>323</v>
      </c>
      <c r="C87" s="33"/>
      <c r="D87" s="33"/>
      <c r="E87" s="33"/>
      <c r="F87" s="33"/>
      <c r="I87" s="58"/>
    </row>
    <row r="88" spans="1:9" s="34" customFormat="1" ht="15">
      <c r="A88" s="98"/>
      <c r="B88" s="31" t="s">
        <v>324</v>
      </c>
      <c r="C88" s="33"/>
      <c r="D88" s="33"/>
      <c r="E88" s="33"/>
      <c r="F88" s="33"/>
      <c r="I88" s="58"/>
    </row>
    <row r="89" spans="1:9" s="34" customFormat="1" ht="15">
      <c r="A89" s="98"/>
      <c r="B89" s="36"/>
      <c r="C89" s="46"/>
      <c r="E89" s="46"/>
      <c r="G89" s="328"/>
      <c r="I89" s="58"/>
    </row>
    <row r="90" spans="1:9" s="34" customFormat="1" ht="15">
      <c r="A90" s="98"/>
      <c r="B90" s="36" t="s">
        <v>321</v>
      </c>
      <c r="C90" s="46"/>
      <c r="E90" s="46"/>
      <c r="G90" s="328"/>
      <c r="I90" s="58"/>
    </row>
    <row r="91" spans="1:9" s="34" customFormat="1" ht="15">
      <c r="A91" s="98"/>
      <c r="B91" s="138"/>
      <c r="C91" s="47"/>
      <c r="D91" s="47"/>
      <c r="E91" s="47"/>
      <c r="F91" s="47"/>
      <c r="G91" s="328"/>
      <c r="I91" s="58"/>
    </row>
    <row r="92" spans="1:6" ht="15">
      <c r="A92" s="98" t="s">
        <v>173</v>
      </c>
      <c r="B92" s="33" t="s">
        <v>293</v>
      </c>
      <c r="C92" s="33"/>
      <c r="D92" s="33"/>
      <c r="E92" s="33"/>
      <c r="F92" s="33"/>
    </row>
    <row r="93" spans="1:9" s="34" customFormat="1" ht="15">
      <c r="A93" s="58"/>
      <c r="B93" s="36" t="s">
        <v>295</v>
      </c>
      <c r="C93" s="36"/>
      <c r="D93" s="36"/>
      <c r="E93" s="36"/>
      <c r="F93" s="36"/>
      <c r="G93" s="330"/>
      <c r="I93" s="58"/>
    </row>
    <row r="94" spans="1:10" ht="15">
      <c r="A94" s="98"/>
      <c r="B94" s="36" t="s">
        <v>294</v>
      </c>
      <c r="C94" s="188"/>
      <c r="D94" s="188"/>
      <c r="E94" s="188"/>
      <c r="F94" s="188"/>
      <c r="G94" s="331"/>
      <c r="H94" s="188"/>
      <c r="I94" s="188"/>
      <c r="J94" s="188"/>
    </row>
    <row r="95" spans="1:10" ht="15">
      <c r="A95" s="98"/>
      <c r="B95" s="329"/>
      <c r="C95" s="188"/>
      <c r="D95" s="188"/>
      <c r="E95" s="188"/>
      <c r="F95" s="188"/>
      <c r="G95" s="331"/>
      <c r="H95" s="188"/>
      <c r="I95" s="188"/>
      <c r="J95" s="188"/>
    </row>
    <row r="96" spans="1:10" ht="15">
      <c r="A96" s="98" t="s">
        <v>174</v>
      </c>
      <c r="B96" s="33" t="s">
        <v>55</v>
      </c>
      <c r="C96" s="188"/>
      <c r="D96" s="188"/>
      <c r="E96" s="188"/>
      <c r="F96" s="188"/>
      <c r="G96" s="332"/>
      <c r="H96" s="188"/>
      <c r="I96" s="188"/>
      <c r="J96" s="188"/>
    </row>
    <row r="97" spans="1:9" s="34" customFormat="1" ht="15">
      <c r="A97" s="58"/>
      <c r="B97" s="36" t="s">
        <v>292</v>
      </c>
      <c r="C97" s="36"/>
      <c r="D97" s="36"/>
      <c r="E97" s="36"/>
      <c r="F97" s="36"/>
      <c r="I97" s="58"/>
    </row>
    <row r="98" spans="1:6" ht="15">
      <c r="A98" s="98"/>
      <c r="B98" s="36"/>
      <c r="C98" s="36"/>
      <c r="D98" s="48"/>
      <c r="E98" s="49"/>
      <c r="F98" s="50"/>
    </row>
    <row r="99" spans="1:6" ht="15">
      <c r="A99" s="98" t="s">
        <v>175</v>
      </c>
      <c r="B99" s="33" t="s">
        <v>33</v>
      </c>
      <c r="C99" s="33"/>
      <c r="D99" s="33"/>
      <c r="E99" s="33"/>
      <c r="F99" s="33"/>
    </row>
    <row r="100" spans="1:9" s="34" customFormat="1" ht="15">
      <c r="A100" s="58"/>
      <c r="B100" s="36" t="s">
        <v>315</v>
      </c>
      <c r="C100" s="36"/>
      <c r="D100" s="36"/>
      <c r="E100" s="36"/>
      <c r="F100" s="36"/>
      <c r="I100" s="58"/>
    </row>
    <row r="101" spans="1:5" ht="15">
      <c r="A101" s="98"/>
      <c r="B101" s="36" t="s">
        <v>300</v>
      </c>
      <c r="C101" s="36"/>
      <c r="D101" s="36"/>
      <c r="E101" s="36"/>
    </row>
    <row r="102" spans="1:5" ht="15.75" thickBot="1">
      <c r="A102" s="98"/>
      <c r="B102" s="36"/>
      <c r="C102" s="36"/>
      <c r="D102" s="36"/>
      <c r="E102" s="36"/>
    </row>
    <row r="103" spans="1:5" ht="15.75" thickBot="1">
      <c r="A103" s="98"/>
      <c r="B103" s="51"/>
      <c r="C103" s="121"/>
      <c r="D103" s="119" t="s">
        <v>74</v>
      </c>
      <c r="E103" s="52"/>
    </row>
    <row r="104" spans="1:9" s="107" customFormat="1" ht="15">
      <c r="A104" s="135"/>
      <c r="B104" s="108" t="s">
        <v>146</v>
      </c>
      <c r="C104" s="122"/>
      <c r="D104" s="120"/>
      <c r="E104" s="52"/>
      <c r="I104" s="360"/>
    </row>
    <row r="105" spans="1:7" ht="15">
      <c r="A105" s="88"/>
      <c r="B105" s="124" t="s">
        <v>118</v>
      </c>
      <c r="C105" s="123"/>
      <c r="D105" s="321">
        <f>ROUND('[2]Notes'!$T$710,0)</f>
        <v>543</v>
      </c>
      <c r="E105" s="56"/>
      <c r="G105" s="53"/>
    </row>
    <row r="106" spans="1:7" ht="15">
      <c r="A106" s="88"/>
      <c r="B106" s="125" t="s">
        <v>38</v>
      </c>
      <c r="C106" s="55"/>
      <c r="D106" s="352">
        <f>ROUND(SUM('[2]Notes'!$T$711:$T$715),0)</f>
        <v>1092</v>
      </c>
      <c r="E106" s="56"/>
      <c r="F106" s="36"/>
      <c r="G106" s="56"/>
    </row>
    <row r="107" spans="1:7" ht="15.75" thickBot="1">
      <c r="A107" s="88"/>
      <c r="B107" s="125" t="s">
        <v>45</v>
      </c>
      <c r="C107" s="55"/>
      <c r="D107" s="353">
        <f>SUM(D105:D106)</f>
        <v>1635</v>
      </c>
      <c r="E107" s="52"/>
      <c r="F107" s="36"/>
      <c r="G107" s="56"/>
    </row>
    <row r="108" spans="1:7" ht="15">
      <c r="A108" s="88"/>
      <c r="B108" s="54"/>
      <c r="C108" s="55"/>
      <c r="D108" s="321"/>
      <c r="E108" s="52"/>
      <c r="F108" s="36"/>
      <c r="G108" s="56"/>
    </row>
    <row r="109" spans="1:7" ht="15">
      <c r="A109" s="88"/>
      <c r="B109" s="108" t="s">
        <v>147</v>
      </c>
      <c r="C109" s="55"/>
      <c r="D109" s="321"/>
      <c r="E109" s="52"/>
      <c r="F109" s="36"/>
      <c r="G109" s="56"/>
    </row>
    <row r="110" spans="1:7" ht="15">
      <c r="A110" s="88"/>
      <c r="B110" s="125" t="s">
        <v>148</v>
      </c>
      <c r="C110" s="55"/>
      <c r="D110" s="367">
        <f>ROUND('[2]Notes'!$T$719,0)</f>
        <v>6604</v>
      </c>
      <c r="E110" s="52"/>
      <c r="F110" s="343"/>
      <c r="G110" s="56"/>
    </row>
    <row r="111" spans="1:7" ht="15.75" thickBot="1">
      <c r="A111" s="88"/>
      <c r="B111" s="125" t="s">
        <v>45</v>
      </c>
      <c r="C111" s="55"/>
      <c r="D111" s="353">
        <f>SUM(D110)</f>
        <v>6604</v>
      </c>
      <c r="E111" s="52"/>
      <c r="F111" s="346"/>
      <c r="G111" s="56"/>
    </row>
    <row r="112" spans="1:7" ht="15">
      <c r="A112" s="135"/>
      <c r="B112" s="115"/>
      <c r="C112" s="116"/>
      <c r="D112" s="354"/>
      <c r="E112" s="57"/>
      <c r="F112" s="57"/>
      <c r="G112" s="56"/>
    </row>
    <row r="113" spans="1:7" ht="15.75" thickBot="1">
      <c r="A113" s="135"/>
      <c r="B113" s="108" t="s">
        <v>149</v>
      </c>
      <c r="C113" s="116"/>
      <c r="D113" s="355">
        <f>D107+D111</f>
        <v>8239</v>
      </c>
      <c r="E113" s="57"/>
      <c r="F113" s="57"/>
      <c r="G113" s="56"/>
    </row>
    <row r="114" spans="1:7" ht="15.75" thickBot="1">
      <c r="A114" s="135"/>
      <c r="B114" s="117"/>
      <c r="C114" s="118"/>
      <c r="D114" s="118"/>
      <c r="E114" s="57"/>
      <c r="F114" s="57"/>
      <c r="G114" s="56"/>
    </row>
    <row r="115" spans="1:7" ht="15">
      <c r="A115" s="135"/>
      <c r="B115" s="57"/>
      <c r="C115" s="57"/>
      <c r="D115" s="57"/>
      <c r="E115" s="57"/>
      <c r="F115" s="57"/>
      <c r="G115" s="56"/>
    </row>
    <row r="305" ht="15">
      <c r="A305" s="98"/>
    </row>
    <row r="306" ht="15">
      <c r="A306" s="98"/>
    </row>
    <row r="307" ht="15">
      <c r="A307" s="98"/>
    </row>
    <row r="308" ht="15">
      <c r="A308" s="98"/>
    </row>
    <row r="309" ht="15">
      <c r="A309" s="98"/>
    </row>
    <row r="310" ht="15">
      <c r="A310" s="98"/>
    </row>
    <row r="311" ht="15">
      <c r="A311" s="98"/>
    </row>
    <row r="312" ht="15">
      <c r="A312" s="98"/>
    </row>
    <row r="313" ht="15">
      <c r="A313" s="98"/>
    </row>
    <row r="314" ht="15">
      <c r="A314" s="98"/>
    </row>
    <row r="315" ht="15">
      <c r="A315" s="98"/>
    </row>
    <row r="316" ht="15">
      <c r="A316" s="98"/>
    </row>
    <row r="317" ht="15">
      <c r="A317" s="98"/>
    </row>
    <row r="318" ht="15">
      <c r="A318" s="98"/>
    </row>
    <row r="319" ht="15">
      <c r="A319" s="98"/>
    </row>
    <row r="320" ht="15">
      <c r="A320" s="98"/>
    </row>
    <row r="321" ht="15">
      <c r="A321" s="98"/>
    </row>
    <row r="322" ht="15">
      <c r="A322" s="98"/>
    </row>
    <row r="323" ht="15">
      <c r="A323" s="98"/>
    </row>
    <row r="324" ht="15">
      <c r="A324" s="98"/>
    </row>
    <row r="325" ht="15">
      <c r="A325" s="98"/>
    </row>
    <row r="326" ht="15">
      <c r="A326" s="98"/>
    </row>
    <row r="327" ht="15">
      <c r="A327" s="98"/>
    </row>
    <row r="328" ht="15">
      <c r="A328" s="98"/>
    </row>
    <row r="329" ht="15">
      <c r="A329" s="98"/>
    </row>
    <row r="330" ht="15">
      <c r="A330" s="98"/>
    </row>
    <row r="331" ht="15">
      <c r="A331" s="98"/>
    </row>
    <row r="332" ht="15">
      <c r="A332" s="98"/>
    </row>
    <row r="333" ht="15">
      <c r="A333" s="98"/>
    </row>
    <row r="334" ht="15">
      <c r="A334" s="98"/>
    </row>
    <row r="335" ht="15">
      <c r="A335" s="98"/>
    </row>
    <row r="336" ht="15">
      <c r="A336" s="98"/>
    </row>
    <row r="337" ht="15">
      <c r="A337" s="98"/>
    </row>
    <row r="338" ht="15">
      <c r="A338" s="98"/>
    </row>
    <row r="339" ht="15">
      <c r="A339" s="98"/>
    </row>
    <row r="340" ht="15">
      <c r="A340" s="98"/>
    </row>
    <row r="341" ht="15">
      <c r="A341" s="98"/>
    </row>
    <row r="342" ht="15">
      <c r="A342" s="98"/>
    </row>
    <row r="343" ht="15">
      <c r="A343" s="98"/>
    </row>
    <row r="344" ht="15">
      <c r="A344" s="98"/>
    </row>
    <row r="345" ht="15">
      <c r="A345" s="98"/>
    </row>
    <row r="346" ht="15">
      <c r="A346" s="98"/>
    </row>
    <row r="347" ht="15">
      <c r="A347" s="98"/>
    </row>
    <row r="348" ht="15">
      <c r="A348" s="98"/>
    </row>
    <row r="349" ht="15">
      <c r="A349" s="98"/>
    </row>
    <row r="350" ht="15">
      <c r="A350" s="98"/>
    </row>
    <row r="351" ht="15">
      <c r="A351" s="98"/>
    </row>
    <row r="352" ht="15">
      <c r="A352" s="98"/>
    </row>
    <row r="353" ht="15">
      <c r="A353" s="98"/>
    </row>
    <row r="354" ht="15">
      <c r="A354" s="98"/>
    </row>
    <row r="355" ht="15">
      <c r="A355" s="98"/>
    </row>
    <row r="356" ht="15">
      <c r="A356" s="98"/>
    </row>
    <row r="357" ht="15">
      <c r="A357" s="98"/>
    </row>
    <row r="358" ht="15">
      <c r="A358" s="98"/>
    </row>
    <row r="359" ht="15">
      <c r="A359" s="98"/>
    </row>
    <row r="360" ht="15">
      <c r="A360" s="98"/>
    </row>
    <row r="361" ht="15">
      <c r="A361" s="98"/>
    </row>
    <row r="362" ht="15">
      <c r="A362" s="98"/>
    </row>
    <row r="363" ht="15">
      <c r="A363" s="98"/>
    </row>
    <row r="364" ht="15">
      <c r="A364" s="98"/>
    </row>
    <row r="365" ht="15">
      <c r="A365" s="98"/>
    </row>
    <row r="366" ht="15">
      <c r="A366" s="98"/>
    </row>
    <row r="367" ht="15">
      <c r="A367" s="98"/>
    </row>
    <row r="368" ht="15">
      <c r="A368" s="98"/>
    </row>
    <row r="369" ht="15">
      <c r="A369" s="98"/>
    </row>
    <row r="370" ht="15">
      <c r="A370" s="98"/>
    </row>
    <row r="371" ht="15">
      <c r="A371" s="98"/>
    </row>
    <row r="372" ht="15">
      <c r="A372" s="98"/>
    </row>
    <row r="373" ht="15">
      <c r="A373" s="98"/>
    </row>
    <row r="374" ht="15">
      <c r="A374" s="98"/>
    </row>
    <row r="375" ht="15">
      <c r="A375" s="98"/>
    </row>
    <row r="376" ht="15">
      <c r="A376" s="98"/>
    </row>
    <row r="377" ht="15">
      <c r="A377" s="98"/>
    </row>
    <row r="378" ht="15">
      <c r="A378" s="98"/>
    </row>
    <row r="379" ht="15">
      <c r="A379" s="98"/>
    </row>
    <row r="380" ht="15">
      <c r="A380" s="98"/>
    </row>
    <row r="381" ht="15">
      <c r="A381" s="98"/>
    </row>
  </sheetData>
  <sheetProtection password="8336" sheet="1" objects="1" scenarios="1" selectLockedCells="1" selectUnlockedCells="1"/>
  <mergeCells count="6">
    <mergeCell ref="A1:F4"/>
    <mergeCell ref="E52:F52"/>
    <mergeCell ref="B52:B55"/>
    <mergeCell ref="E53:F53"/>
    <mergeCell ref="C52:D52"/>
    <mergeCell ref="C53:D53"/>
  </mergeCells>
  <printOptions/>
  <pageMargins left="0.6" right="0.25" top="0.4" bottom="0.5" header="0.25" footer="0.25"/>
  <pageSetup fitToHeight="0" horizontalDpi="600" verticalDpi="600" orientation="portrait" paperSize="9" scale="93" r:id="rId2"/>
  <headerFooter alignWithMargins="0">
    <oddFooter>&amp;L&amp;F&amp;C&amp;A  Pg &amp;P/&amp;N</oddFooter>
  </headerFooter>
  <rowBreaks count="2" manualBreakCount="2">
    <brk id="45" max="255" man="1"/>
    <brk id="91" max="255" man="1"/>
  </rowBreaks>
  <drawing r:id="rId1"/>
</worksheet>
</file>

<file path=xl/worksheets/sheet6.xml><?xml version="1.0" encoding="utf-8"?>
<worksheet xmlns="http://schemas.openxmlformats.org/spreadsheetml/2006/main" xmlns:r="http://schemas.openxmlformats.org/officeDocument/2006/relationships">
  <sheetPr>
    <tabColor indexed="10"/>
  </sheetPr>
  <dimension ref="A1:K201"/>
  <sheetViews>
    <sheetView zoomScalePageLayoutView="0" workbookViewId="0" topLeftCell="A52">
      <selection activeCell="C10" sqref="C10"/>
    </sheetView>
  </sheetViews>
  <sheetFormatPr defaultColWidth="9.140625" defaultRowHeight="12.75" outlineLevelRow="1" outlineLevelCol="1"/>
  <cols>
    <col min="1" max="1" width="4.7109375" style="165" customWidth="1"/>
    <col min="2" max="2" width="38.8515625" style="165" customWidth="1"/>
    <col min="3" max="3" width="12.28125" style="165" customWidth="1"/>
    <col min="4" max="4" width="13.140625" style="165" bestFit="1" customWidth="1"/>
    <col min="5" max="5" width="11.57421875" style="165" customWidth="1"/>
    <col min="6" max="6" width="11.8515625" style="165" customWidth="1"/>
    <col min="7" max="7" width="10.140625" style="165" customWidth="1"/>
    <col min="8" max="8" width="4.421875" style="165" customWidth="1"/>
    <col min="9" max="9" width="6.7109375" style="165" hidden="1" customWidth="1" outlineLevel="1"/>
    <col min="10" max="10" width="1.421875" style="165" hidden="1" customWidth="1" outlineLevel="1" collapsed="1"/>
    <col min="11" max="11" width="9.140625" style="165" customWidth="1" collapsed="1"/>
    <col min="12" max="16384" width="9.140625" style="165" customWidth="1"/>
  </cols>
  <sheetData>
    <row r="1" spans="1:9" ht="15">
      <c r="A1" s="376"/>
      <c r="B1" s="376"/>
      <c r="F1" s="376"/>
      <c r="G1" s="376"/>
      <c r="H1" s="376"/>
      <c r="I1" s="58" t="s">
        <v>162</v>
      </c>
    </row>
    <row r="2" ht="15">
      <c r="I2" s="58" t="s">
        <v>163</v>
      </c>
    </row>
    <row r="3" spans="1:9" s="377" customFormat="1" ht="15">
      <c r="A3" s="165"/>
      <c r="B3" s="165"/>
      <c r="D3" s="389"/>
      <c r="E3" s="389"/>
      <c r="F3" s="389"/>
      <c r="G3" s="389"/>
      <c r="H3" s="165"/>
      <c r="I3" s="358" t="s">
        <v>76</v>
      </c>
    </row>
    <row r="4" spans="1:9" ht="15">
      <c r="A4" s="377"/>
      <c r="B4" s="377"/>
      <c r="D4" s="377"/>
      <c r="E4" s="388"/>
      <c r="F4" s="377"/>
      <c r="G4" s="388"/>
      <c r="H4" s="377"/>
      <c r="I4" s="58"/>
    </row>
    <row r="5" spans="1:10" s="31" customFormat="1" ht="15">
      <c r="A5" s="32" t="s">
        <v>86</v>
      </c>
      <c r="D5" s="389"/>
      <c r="E5" s="389"/>
      <c r="F5" s="389"/>
      <c r="G5" s="389"/>
      <c r="I5" s="58"/>
      <c r="J5" s="32"/>
    </row>
    <row r="6" spans="1:10" s="31" customFormat="1" ht="15">
      <c r="A6" s="32" t="s">
        <v>194</v>
      </c>
      <c r="D6" s="391"/>
      <c r="E6" s="391"/>
      <c r="F6" s="391"/>
      <c r="G6" s="391"/>
      <c r="I6" s="58"/>
      <c r="J6" s="32"/>
    </row>
    <row r="7" spans="1:10" s="31" customFormat="1" ht="15">
      <c r="A7" s="32" t="str">
        <f>+'BS'!A7</f>
        <v>for the third financial quarter ended 31 March 2009</v>
      </c>
      <c r="I7" s="58"/>
      <c r="J7" s="32"/>
    </row>
    <row r="8" spans="1:10" ht="14.25">
      <c r="A8" s="32" t="s">
        <v>193</v>
      </c>
      <c r="J8" s="32"/>
    </row>
    <row r="10" spans="1:10" s="31" customFormat="1" ht="15">
      <c r="A10" s="98" t="s">
        <v>196</v>
      </c>
      <c r="B10" s="33" t="s">
        <v>56</v>
      </c>
      <c r="C10" s="33"/>
      <c r="D10" s="33"/>
      <c r="E10" s="33"/>
      <c r="F10" s="33"/>
      <c r="G10" s="56"/>
      <c r="I10" s="58">
        <v>1</v>
      </c>
      <c r="J10" s="98" t="s">
        <v>175</v>
      </c>
    </row>
    <row r="11" spans="1:10" s="31" customFormat="1" ht="15.75" thickBot="1">
      <c r="A11" s="98"/>
      <c r="B11" s="33"/>
      <c r="C11" s="33"/>
      <c r="D11" s="33"/>
      <c r="E11" s="33"/>
      <c r="F11" s="33"/>
      <c r="G11" s="56"/>
      <c r="I11" s="58"/>
      <c r="J11" s="98"/>
    </row>
    <row r="12" spans="1:7" s="338" customFormat="1" ht="15.75" customHeight="1">
      <c r="A12" s="421"/>
      <c r="B12" s="526"/>
      <c r="C12" s="529" t="s">
        <v>47</v>
      </c>
      <c r="D12" s="530"/>
      <c r="E12" s="531" t="s">
        <v>349</v>
      </c>
      <c r="F12" s="530"/>
      <c r="G12" s="425"/>
    </row>
    <row r="13" spans="1:7" s="338" customFormat="1" ht="15" customHeight="1">
      <c r="A13" s="421"/>
      <c r="B13" s="527"/>
      <c r="C13" s="532" t="s">
        <v>351</v>
      </c>
      <c r="D13" s="533"/>
      <c r="E13" s="534" t="s">
        <v>317</v>
      </c>
      <c r="F13" s="533"/>
      <c r="G13" s="425"/>
    </row>
    <row r="14" spans="1:7" s="338" customFormat="1" ht="15.75" customHeight="1" thickBot="1">
      <c r="A14" s="421"/>
      <c r="B14" s="527"/>
      <c r="C14" s="535" t="str">
        <f>Notes_A!C53</f>
        <v>ended 31 March</v>
      </c>
      <c r="D14" s="536"/>
      <c r="E14" s="535" t="str">
        <f>$C14</f>
        <v>ended 31 March</v>
      </c>
      <c r="F14" s="536"/>
      <c r="G14" s="425"/>
    </row>
    <row r="15" spans="1:7" s="338" customFormat="1" ht="15.75" customHeight="1">
      <c r="A15" s="421"/>
      <c r="B15" s="527"/>
      <c r="C15" s="432">
        <f>Notes_A!C54</f>
        <v>2009</v>
      </c>
      <c r="D15" s="433">
        <f>Notes_A!D54</f>
        <v>2008</v>
      </c>
      <c r="E15" s="432">
        <f>Notes_A!E54</f>
        <v>2009</v>
      </c>
      <c r="F15" s="434">
        <f>Notes_A!F54</f>
        <v>2008</v>
      </c>
      <c r="G15" s="425"/>
    </row>
    <row r="16" spans="1:7" s="338" customFormat="1" ht="15.75" customHeight="1" thickBot="1">
      <c r="A16" s="421"/>
      <c r="B16" s="528"/>
      <c r="C16" s="426" t="s">
        <v>74</v>
      </c>
      <c r="D16" s="427" t="s">
        <v>74</v>
      </c>
      <c r="E16" s="426" t="s">
        <v>74</v>
      </c>
      <c r="F16" s="428" t="s">
        <v>74</v>
      </c>
      <c r="G16" s="425"/>
    </row>
    <row r="17" spans="1:7" s="338" customFormat="1" ht="15.75" customHeight="1">
      <c r="A17" s="421"/>
      <c r="B17" s="442" t="str">
        <f>'IS'!A14</f>
        <v>Revenue</v>
      </c>
      <c r="C17" s="437">
        <f>'IS'!B14</f>
        <v>80143</v>
      </c>
      <c r="D17" s="438">
        <f>'IS'!C14</f>
        <v>52991</v>
      </c>
      <c r="E17" s="437">
        <f>'IS'!D14</f>
        <v>168201</v>
      </c>
      <c r="F17" s="438">
        <f>'IS'!E14</f>
        <v>149791</v>
      </c>
      <c r="G17" s="425"/>
    </row>
    <row r="18" spans="1:7" s="338" customFormat="1" ht="15.75" customHeight="1">
      <c r="A18" s="421"/>
      <c r="B18" s="442" t="str">
        <f>'IS'!A15</f>
        <v>Other operating income</v>
      </c>
      <c r="C18" s="439">
        <f>'IS'!B15</f>
        <v>121</v>
      </c>
      <c r="D18" s="440">
        <f>'IS'!C15</f>
        <v>5616</v>
      </c>
      <c r="E18" s="439">
        <f>'IS'!D15</f>
        <v>94</v>
      </c>
      <c r="F18" s="440">
        <f>'IS'!E15</f>
        <v>11028</v>
      </c>
      <c r="G18" s="425"/>
    </row>
    <row r="19" spans="1:7" s="338" customFormat="1" ht="15.75" customHeight="1">
      <c r="A19" s="421"/>
      <c r="B19" s="442" t="str">
        <f>'IS'!A16</f>
        <v>Operating expenses</v>
      </c>
      <c r="C19" s="439">
        <f>'IS'!B16-C20</f>
        <v>-56661.11175</v>
      </c>
      <c r="D19" s="440">
        <f>'IS'!C16-D20</f>
        <v>-55062.144</v>
      </c>
      <c r="E19" s="439">
        <f>'IS'!D16-E20</f>
        <v>-129749.85161</v>
      </c>
      <c r="F19" s="440">
        <f>'IS'!E16-F20</f>
        <v>-140412.078</v>
      </c>
      <c r="G19" s="425"/>
    </row>
    <row r="20" spans="1:7" s="338" customFormat="1" ht="15.75" customHeight="1">
      <c r="A20" s="421"/>
      <c r="B20" s="429" t="s">
        <v>350</v>
      </c>
      <c r="C20" s="439">
        <f>'[5]Notes_B'!C19</f>
        <v>-9710.88825</v>
      </c>
      <c r="D20" s="440">
        <f>'[5]Notes_B'!D19</f>
        <v>5772.144</v>
      </c>
      <c r="E20" s="439">
        <f>'[5]Notes_B'!E19</f>
        <v>-22203.148390000002</v>
      </c>
      <c r="F20" s="440">
        <f>'[5]Notes_B'!F19</f>
        <v>10665.078</v>
      </c>
      <c r="G20" s="425"/>
    </row>
    <row r="21" spans="1:7" s="338" customFormat="1" ht="18.75" customHeight="1" thickBot="1">
      <c r="A21" s="421"/>
      <c r="B21" s="448" t="str">
        <f>'IS'!A17</f>
        <v>Profit from operations (Note B1)</v>
      </c>
      <c r="C21" s="430">
        <f>SUM(C17:C20)</f>
        <v>13892.000000000004</v>
      </c>
      <c r="D21" s="431">
        <f>SUM(D17:D20)</f>
        <v>9317</v>
      </c>
      <c r="E21" s="441">
        <f>SUM(E17:E20)</f>
        <v>16342</v>
      </c>
      <c r="F21" s="431">
        <f>SUM(F17:F20)</f>
        <v>31071.999999999993</v>
      </c>
      <c r="G21" s="425"/>
    </row>
    <row r="22" spans="1:7" s="419" customFormat="1" ht="15.75" customHeight="1">
      <c r="A22" s="417"/>
      <c r="B22" s="420"/>
      <c r="C22" s="436"/>
      <c r="D22" s="436"/>
      <c r="E22" s="436"/>
      <c r="F22" s="436"/>
      <c r="G22" s="418"/>
    </row>
    <row r="23" spans="1:10" s="31" customFormat="1" ht="15">
      <c r="A23" s="98"/>
      <c r="B23" s="33" t="s">
        <v>296</v>
      </c>
      <c r="C23" s="33"/>
      <c r="D23" s="33"/>
      <c r="E23" s="33"/>
      <c r="F23" s="33"/>
      <c r="G23" s="56"/>
      <c r="I23" s="58"/>
      <c r="J23" s="98"/>
    </row>
    <row r="24" spans="1:11" s="34" customFormat="1" ht="15">
      <c r="A24" s="58"/>
      <c r="B24" s="36" t="s">
        <v>325</v>
      </c>
      <c r="C24" s="36"/>
      <c r="D24" s="36"/>
      <c r="E24" s="36"/>
      <c r="F24" s="36"/>
      <c r="G24" s="56"/>
      <c r="I24" s="58"/>
      <c r="J24" s="58"/>
      <c r="K24" s="31"/>
    </row>
    <row r="25" spans="1:11" s="34" customFormat="1" ht="15">
      <c r="A25" s="58"/>
      <c r="B25" s="363" t="s">
        <v>326</v>
      </c>
      <c r="C25" s="363"/>
      <c r="D25" s="363"/>
      <c r="E25" s="363"/>
      <c r="F25" s="363"/>
      <c r="G25" s="368"/>
      <c r="H25" s="366"/>
      <c r="I25" s="58"/>
      <c r="J25" s="58"/>
      <c r="K25" s="31"/>
    </row>
    <row r="26" spans="1:11" s="34" customFormat="1" ht="15">
      <c r="A26" s="58"/>
      <c r="B26" s="363" t="s">
        <v>327</v>
      </c>
      <c r="C26" s="363"/>
      <c r="D26" s="363"/>
      <c r="E26" s="363"/>
      <c r="F26" s="363"/>
      <c r="G26" s="368"/>
      <c r="H26" s="366"/>
      <c r="I26" s="58"/>
      <c r="J26" s="58"/>
      <c r="K26" s="31"/>
    </row>
    <row r="27" spans="1:11" s="34" customFormat="1" ht="15">
      <c r="A27" s="58"/>
      <c r="B27" s="363" t="s">
        <v>328</v>
      </c>
      <c r="C27" s="363"/>
      <c r="D27" s="363"/>
      <c r="E27" s="363"/>
      <c r="F27" s="363"/>
      <c r="G27" s="368"/>
      <c r="H27" s="366"/>
      <c r="I27" s="58"/>
      <c r="J27" s="58"/>
      <c r="K27" s="31"/>
    </row>
    <row r="28" spans="1:11" s="34" customFormat="1" ht="15">
      <c r="A28" s="58"/>
      <c r="C28" s="36"/>
      <c r="D28" s="36"/>
      <c r="E28" s="36"/>
      <c r="F28" s="36"/>
      <c r="G28" s="56"/>
      <c r="I28" s="58"/>
      <c r="J28" s="58"/>
      <c r="K28" s="31"/>
    </row>
    <row r="29" spans="1:11" s="34" customFormat="1" ht="15">
      <c r="A29" s="58"/>
      <c r="B29" s="36" t="s">
        <v>329</v>
      </c>
      <c r="C29" s="36"/>
      <c r="D29" s="36"/>
      <c r="E29" s="36"/>
      <c r="F29" s="36"/>
      <c r="G29" s="56"/>
      <c r="H29" s="390"/>
      <c r="I29" s="58"/>
      <c r="J29" s="58"/>
      <c r="K29" s="31"/>
    </row>
    <row r="30" spans="1:11" s="34" customFormat="1" ht="15">
      <c r="A30" s="58"/>
      <c r="B30" s="36" t="s">
        <v>330</v>
      </c>
      <c r="C30" s="36"/>
      <c r="D30" s="36"/>
      <c r="E30" s="36"/>
      <c r="F30" s="36"/>
      <c r="G30" s="56"/>
      <c r="H30" s="390"/>
      <c r="I30" s="58"/>
      <c r="J30" s="58"/>
      <c r="K30" s="31"/>
    </row>
    <row r="31" spans="1:11" s="34" customFormat="1" ht="15">
      <c r="A31" s="58"/>
      <c r="B31" s="36" t="s">
        <v>331</v>
      </c>
      <c r="C31" s="36"/>
      <c r="D31" s="36"/>
      <c r="E31" s="36"/>
      <c r="F31" s="36"/>
      <c r="G31" s="56"/>
      <c r="H31" s="390"/>
      <c r="I31" s="58"/>
      <c r="J31" s="58"/>
      <c r="K31" s="31"/>
    </row>
    <row r="32" spans="1:11" s="34" customFormat="1" ht="15">
      <c r="A32" s="58"/>
      <c r="B32" s="36"/>
      <c r="C32" s="36"/>
      <c r="D32" s="36"/>
      <c r="E32" s="36"/>
      <c r="F32" s="36"/>
      <c r="G32" s="56"/>
      <c r="I32" s="58"/>
      <c r="J32" s="58"/>
      <c r="K32" s="31"/>
    </row>
    <row r="33" spans="1:11" s="34" customFormat="1" ht="15">
      <c r="A33" s="58"/>
      <c r="B33" s="338" t="s">
        <v>332</v>
      </c>
      <c r="C33" s="36"/>
      <c r="D33" s="36"/>
      <c r="E33" s="338"/>
      <c r="G33" s="56"/>
      <c r="I33" s="58"/>
      <c r="J33" s="58"/>
      <c r="K33" s="31"/>
    </row>
    <row r="34" spans="1:11" s="34" customFormat="1" ht="15">
      <c r="A34" s="58"/>
      <c r="B34" s="339" t="s">
        <v>333</v>
      </c>
      <c r="C34" s="36"/>
      <c r="D34" s="36"/>
      <c r="E34" s="338"/>
      <c r="G34" s="56"/>
      <c r="I34" s="58"/>
      <c r="J34" s="58"/>
      <c r="K34" s="31"/>
    </row>
    <row r="35" spans="1:7" s="416" customFormat="1" ht="15.75" customHeight="1">
      <c r="A35" s="415"/>
      <c r="B35" s="339" t="s">
        <v>354</v>
      </c>
      <c r="C35" s="339"/>
      <c r="D35" s="339"/>
      <c r="E35" s="339"/>
      <c r="F35" s="339"/>
      <c r="G35" s="339"/>
    </row>
    <row r="36" spans="1:7" s="416" customFormat="1" ht="15.75" customHeight="1">
      <c r="A36" s="415"/>
      <c r="B36" s="339" t="s">
        <v>353</v>
      </c>
      <c r="C36" s="339"/>
      <c r="D36" s="339"/>
      <c r="E36" s="339"/>
      <c r="F36" s="339"/>
      <c r="G36" s="339"/>
    </row>
    <row r="37" spans="1:11" s="34" customFormat="1" ht="15">
      <c r="A37" s="58"/>
      <c r="B37" s="339"/>
      <c r="C37" s="36"/>
      <c r="D37" s="36"/>
      <c r="E37" s="338"/>
      <c r="G37" s="56"/>
      <c r="I37" s="58"/>
      <c r="J37" s="58"/>
      <c r="K37" s="31"/>
    </row>
    <row r="38" spans="1:11" s="34" customFormat="1" ht="15">
      <c r="A38" s="58"/>
      <c r="B38" s="33" t="s">
        <v>297</v>
      </c>
      <c r="C38" s="36"/>
      <c r="D38" s="36"/>
      <c r="E38" s="338"/>
      <c r="G38" s="56"/>
      <c r="I38" s="58"/>
      <c r="J38" s="58"/>
      <c r="K38" s="31"/>
    </row>
    <row r="39" spans="1:11" s="34" customFormat="1" ht="15">
      <c r="A39" s="58"/>
      <c r="B39" s="338" t="s">
        <v>334</v>
      </c>
      <c r="C39" s="36"/>
      <c r="D39" s="36"/>
      <c r="E39" s="338"/>
      <c r="G39" s="56"/>
      <c r="I39" s="58"/>
      <c r="J39" s="58"/>
      <c r="K39" s="31"/>
    </row>
    <row r="40" spans="1:11" s="34" customFormat="1" ht="15">
      <c r="A40" s="58"/>
      <c r="B40" s="338" t="s">
        <v>345</v>
      </c>
      <c r="C40" s="36"/>
      <c r="D40" s="36"/>
      <c r="E40" s="338"/>
      <c r="G40" s="56"/>
      <c r="I40" s="58"/>
      <c r="J40" s="58"/>
      <c r="K40" s="31"/>
    </row>
    <row r="41" spans="1:11" s="34" customFormat="1" ht="15">
      <c r="A41" s="58"/>
      <c r="B41" s="338" t="s">
        <v>346</v>
      </c>
      <c r="C41" s="36"/>
      <c r="D41" s="36"/>
      <c r="E41" s="338"/>
      <c r="G41" s="56"/>
      <c r="I41" s="58"/>
      <c r="J41" s="58"/>
      <c r="K41" s="31"/>
    </row>
    <row r="42" spans="1:11" s="34" customFormat="1" ht="15">
      <c r="A42" s="58"/>
      <c r="B42" s="338" t="s">
        <v>348</v>
      </c>
      <c r="C42" s="36"/>
      <c r="D42" s="36"/>
      <c r="E42" s="338"/>
      <c r="G42" s="56"/>
      <c r="I42" s="58"/>
      <c r="J42" s="58"/>
      <c r="K42" s="31"/>
    </row>
    <row r="43" spans="1:11" s="34" customFormat="1" ht="15">
      <c r="A43" s="58"/>
      <c r="B43" s="338" t="s">
        <v>347</v>
      </c>
      <c r="C43" s="36"/>
      <c r="D43" s="36"/>
      <c r="E43" s="338"/>
      <c r="G43" s="56"/>
      <c r="I43" s="58"/>
      <c r="J43" s="58"/>
      <c r="K43" s="31"/>
    </row>
    <row r="44" spans="1:11" s="34" customFormat="1" ht="15">
      <c r="A44" s="58"/>
      <c r="B44" s="338"/>
      <c r="C44" s="36"/>
      <c r="D44" s="36"/>
      <c r="E44" s="338"/>
      <c r="G44" s="56"/>
      <c r="I44" s="58"/>
      <c r="J44" s="58"/>
      <c r="K44" s="31"/>
    </row>
    <row r="45" spans="1:11" s="34" customFormat="1" ht="15">
      <c r="A45" s="58"/>
      <c r="B45" s="338" t="s">
        <v>335</v>
      </c>
      <c r="C45" s="36"/>
      <c r="D45" s="36"/>
      <c r="E45" s="338"/>
      <c r="G45" s="56"/>
      <c r="I45" s="58"/>
      <c r="J45" s="58"/>
      <c r="K45" s="31"/>
    </row>
    <row r="46" spans="1:11" s="34" customFormat="1" ht="15">
      <c r="A46" s="58"/>
      <c r="B46" s="338" t="s">
        <v>336</v>
      </c>
      <c r="C46" s="36"/>
      <c r="D46" s="36"/>
      <c r="E46" s="338"/>
      <c r="G46" s="56"/>
      <c r="I46" s="58"/>
      <c r="J46" s="58"/>
      <c r="K46" s="31"/>
    </row>
    <row r="47" spans="1:11" s="34" customFormat="1" ht="15">
      <c r="A47" s="58"/>
      <c r="B47" s="338" t="s">
        <v>337</v>
      </c>
      <c r="C47" s="36"/>
      <c r="D47" s="36"/>
      <c r="E47" s="338"/>
      <c r="G47" s="56"/>
      <c r="I47" s="58"/>
      <c r="J47" s="58"/>
      <c r="K47" s="31"/>
    </row>
    <row r="48" spans="1:11" s="34" customFormat="1" ht="15">
      <c r="A48" s="58"/>
      <c r="B48" s="338" t="s">
        <v>338</v>
      </c>
      <c r="C48" s="36"/>
      <c r="D48" s="36"/>
      <c r="E48" s="338"/>
      <c r="G48" s="56"/>
      <c r="I48" s="58"/>
      <c r="J48" s="58"/>
      <c r="K48" s="31"/>
    </row>
    <row r="49" spans="1:11" s="34" customFormat="1" ht="15">
      <c r="A49" s="58"/>
      <c r="B49" s="338" t="s">
        <v>339</v>
      </c>
      <c r="C49" s="36"/>
      <c r="D49" s="36"/>
      <c r="E49" s="338"/>
      <c r="G49" s="56"/>
      <c r="I49" s="58"/>
      <c r="J49" s="58"/>
      <c r="K49" s="31"/>
    </row>
    <row r="50" spans="1:11" s="34" customFormat="1" ht="15">
      <c r="A50" s="58"/>
      <c r="B50" s="369" t="s">
        <v>340</v>
      </c>
      <c r="C50" s="363"/>
      <c r="D50" s="363"/>
      <c r="E50" s="369"/>
      <c r="F50" s="366"/>
      <c r="G50" s="368"/>
      <c r="H50" s="366"/>
      <c r="I50" s="370"/>
      <c r="J50" s="370"/>
      <c r="K50" s="371"/>
    </row>
    <row r="51" spans="1:11" s="34" customFormat="1" ht="15">
      <c r="A51" s="58"/>
      <c r="B51" s="369" t="s">
        <v>341</v>
      </c>
      <c r="C51" s="363"/>
      <c r="D51" s="363"/>
      <c r="E51" s="369"/>
      <c r="F51" s="366"/>
      <c r="G51" s="368"/>
      <c r="H51" s="366"/>
      <c r="I51" s="370"/>
      <c r="J51" s="370"/>
      <c r="K51" s="371"/>
    </row>
    <row r="52" spans="1:11" s="34" customFormat="1" ht="15">
      <c r="A52" s="58"/>
      <c r="B52" s="36"/>
      <c r="C52" s="36"/>
      <c r="D52" s="36"/>
      <c r="G52" s="56"/>
      <c r="I52" s="58"/>
      <c r="J52" s="58"/>
      <c r="K52" s="31"/>
    </row>
    <row r="53" spans="1:10" s="31" customFormat="1" ht="15.75" thickBot="1">
      <c r="A53" s="98" t="s">
        <v>197</v>
      </c>
      <c r="B53" s="33" t="s">
        <v>34</v>
      </c>
      <c r="C53" s="33"/>
      <c r="D53" s="33"/>
      <c r="I53" s="58">
        <v>2</v>
      </c>
      <c r="J53" s="98" t="s">
        <v>176</v>
      </c>
    </row>
    <row r="54" spans="1:10" s="31" customFormat="1" ht="15.75" thickBot="1">
      <c r="A54" s="98"/>
      <c r="B54" s="59"/>
      <c r="C54" s="545" t="s">
        <v>88</v>
      </c>
      <c r="D54" s="546"/>
      <c r="I54" s="58"/>
      <c r="J54" s="98"/>
    </row>
    <row r="55" spans="1:10" s="31" customFormat="1" ht="15">
      <c r="A55" s="98"/>
      <c r="B55" s="60"/>
      <c r="C55" s="144">
        <v>39903</v>
      </c>
      <c r="D55" s="144">
        <v>39813</v>
      </c>
      <c r="E55" s="34"/>
      <c r="F55" s="34"/>
      <c r="I55" s="58"/>
      <c r="J55" s="98"/>
    </row>
    <row r="56" spans="1:10" s="31" customFormat="1" ht="15.75" thickBot="1">
      <c r="A56" s="98"/>
      <c r="B56" s="145"/>
      <c r="C56" s="146" t="s">
        <v>74</v>
      </c>
      <c r="D56" s="147" t="s">
        <v>74</v>
      </c>
      <c r="E56" s="34"/>
      <c r="F56" s="34"/>
      <c r="I56" s="58"/>
      <c r="J56" s="98"/>
    </row>
    <row r="57" spans="1:10" s="31" customFormat="1" ht="15">
      <c r="A57" s="98"/>
      <c r="B57" s="148" t="s">
        <v>89</v>
      </c>
      <c r="C57" s="149">
        <f>+'IS'!B14</f>
        <v>80143</v>
      </c>
      <c r="D57" s="150">
        <f>'[4]IS'!$B$14</f>
        <v>40667</v>
      </c>
      <c r="E57" s="392"/>
      <c r="F57" s="151"/>
      <c r="I57" s="58"/>
      <c r="J57" s="98"/>
    </row>
    <row r="58" spans="1:10" s="31" customFormat="1" ht="15.75" thickBot="1">
      <c r="A58" s="98"/>
      <c r="B58" s="44" t="s">
        <v>279</v>
      </c>
      <c r="C58" s="286">
        <f>+'IS'!B21</f>
        <v>1951</v>
      </c>
      <c r="D58" s="61">
        <f>'[4]IS'!$B$22</f>
        <v>-2908</v>
      </c>
      <c r="E58" s="394"/>
      <c r="F58" s="392"/>
      <c r="I58" s="58"/>
      <c r="J58" s="98"/>
    </row>
    <row r="59" spans="1:10" s="31" customFormat="1" ht="15">
      <c r="A59" s="98"/>
      <c r="B59" s="34"/>
      <c r="C59" s="181"/>
      <c r="D59" s="181"/>
      <c r="E59" s="182"/>
      <c r="F59" s="34"/>
      <c r="I59" s="58"/>
      <c r="J59" s="98"/>
    </row>
    <row r="60" spans="1:10" s="31" customFormat="1" ht="15">
      <c r="A60" s="98"/>
      <c r="B60" s="36" t="s">
        <v>0</v>
      </c>
      <c r="C60" s="181"/>
      <c r="D60" s="181"/>
      <c r="E60" s="182"/>
      <c r="F60" s="34"/>
      <c r="I60" s="58"/>
      <c r="J60" s="98"/>
    </row>
    <row r="61" spans="1:10" s="31" customFormat="1" ht="15">
      <c r="A61" s="98"/>
      <c r="B61" s="363" t="s">
        <v>1</v>
      </c>
      <c r="C61" s="372"/>
      <c r="D61" s="372"/>
      <c r="E61" s="373"/>
      <c r="F61" s="366"/>
      <c r="G61" s="371"/>
      <c r="H61" s="371"/>
      <c r="I61" s="58"/>
      <c r="J61" s="98"/>
    </row>
    <row r="62" spans="1:10" s="31" customFormat="1" ht="15">
      <c r="A62" s="98"/>
      <c r="B62" s="363" t="s">
        <v>2</v>
      </c>
      <c r="C62" s="372"/>
      <c r="D62" s="372"/>
      <c r="E62" s="373"/>
      <c r="F62" s="366"/>
      <c r="G62" s="371"/>
      <c r="H62" s="371"/>
      <c r="I62" s="58"/>
      <c r="J62" s="98"/>
    </row>
    <row r="63" spans="1:10" s="31" customFormat="1" ht="15">
      <c r="A63" s="98"/>
      <c r="B63" s="363" t="s">
        <v>3</v>
      </c>
      <c r="C63" s="372"/>
      <c r="D63" s="372"/>
      <c r="E63" s="373"/>
      <c r="F63" s="366"/>
      <c r="G63" s="371"/>
      <c r="I63" s="58"/>
      <c r="J63" s="98"/>
    </row>
    <row r="64" spans="1:10" s="31" customFormat="1" ht="15">
      <c r="A64" s="98"/>
      <c r="B64" s="36" t="s">
        <v>4</v>
      </c>
      <c r="C64" s="181"/>
      <c r="D64" s="181"/>
      <c r="E64" s="182"/>
      <c r="F64" s="34"/>
      <c r="I64" s="58"/>
      <c r="J64" s="98"/>
    </row>
    <row r="65" spans="1:10" s="31" customFormat="1" ht="15">
      <c r="A65" s="98"/>
      <c r="B65" s="36" t="s">
        <v>5</v>
      </c>
      <c r="C65" s="372"/>
      <c r="D65" s="372"/>
      <c r="E65" s="373"/>
      <c r="F65" s="366"/>
      <c r="G65" s="371"/>
      <c r="I65" s="58"/>
      <c r="J65" s="98"/>
    </row>
    <row r="66" spans="1:10" s="31" customFormat="1" ht="15">
      <c r="A66" s="98"/>
      <c r="B66" s="36" t="s">
        <v>7</v>
      </c>
      <c r="C66" s="372"/>
      <c r="D66" s="372"/>
      <c r="E66" s="373"/>
      <c r="F66" s="366"/>
      <c r="G66" s="371"/>
      <c r="I66" s="58"/>
      <c r="J66" s="98"/>
    </row>
    <row r="67" spans="1:10" s="31" customFormat="1" ht="15">
      <c r="A67" s="98"/>
      <c r="B67" s="31" t="s">
        <v>6</v>
      </c>
      <c r="C67" s="372"/>
      <c r="D67" s="372"/>
      <c r="E67" s="373"/>
      <c r="F67" s="366"/>
      <c r="G67" s="371"/>
      <c r="I67" s="58"/>
      <c r="J67" s="98"/>
    </row>
    <row r="68" spans="1:10" s="31" customFormat="1" ht="15">
      <c r="A68" s="98"/>
      <c r="B68" s="36"/>
      <c r="C68" s="181"/>
      <c r="D68" s="181"/>
      <c r="E68" s="182"/>
      <c r="F68" s="34"/>
      <c r="I68" s="58"/>
      <c r="J68" s="98"/>
    </row>
    <row r="69" spans="1:10" s="31" customFormat="1" ht="15">
      <c r="A69" s="98" t="s">
        <v>198</v>
      </c>
      <c r="B69" s="33" t="s">
        <v>12</v>
      </c>
      <c r="C69" s="33"/>
      <c r="D69" s="33"/>
      <c r="E69" s="33"/>
      <c r="F69" s="33"/>
      <c r="I69" s="58" t="s">
        <v>188</v>
      </c>
      <c r="J69" s="98" t="s">
        <v>177</v>
      </c>
    </row>
    <row r="70" spans="1:10" s="34" customFormat="1" ht="15">
      <c r="A70" s="58"/>
      <c r="B70" s="36" t="s">
        <v>8</v>
      </c>
      <c r="C70" s="36"/>
      <c r="D70" s="36"/>
      <c r="E70" s="36"/>
      <c r="F70" s="36"/>
      <c r="I70" s="58"/>
      <c r="J70" s="58"/>
    </row>
    <row r="71" spans="1:10" s="34" customFormat="1" ht="15">
      <c r="A71" s="58"/>
      <c r="B71" s="36" t="s">
        <v>9</v>
      </c>
      <c r="C71" s="36"/>
      <c r="D71" s="36"/>
      <c r="E71" s="36"/>
      <c r="F71" s="36"/>
      <c r="I71" s="58"/>
      <c r="J71" s="58"/>
    </row>
    <row r="72" spans="1:10" s="34" customFormat="1" ht="15">
      <c r="A72" s="58"/>
      <c r="B72" s="36" t="s">
        <v>10</v>
      </c>
      <c r="C72" s="36"/>
      <c r="D72" s="36"/>
      <c r="E72" s="36"/>
      <c r="F72" s="36"/>
      <c r="I72" s="58"/>
      <c r="J72" s="58"/>
    </row>
    <row r="73" spans="1:10" s="34" customFormat="1" ht="15">
      <c r="A73" s="58"/>
      <c r="B73" s="74" t="s">
        <v>11</v>
      </c>
      <c r="C73" s="36"/>
      <c r="D73" s="36"/>
      <c r="E73" s="36"/>
      <c r="F73" s="36"/>
      <c r="I73" s="58"/>
      <c r="J73" s="58"/>
    </row>
    <row r="74" spans="1:10" s="34" customFormat="1" ht="15">
      <c r="A74" s="58"/>
      <c r="B74" s="152"/>
      <c r="C74" s="36"/>
      <c r="D74" s="36"/>
      <c r="E74" s="36"/>
      <c r="F74" s="36"/>
      <c r="I74" s="58"/>
      <c r="J74" s="58"/>
    </row>
    <row r="75" spans="1:10" s="34" customFormat="1" ht="15">
      <c r="A75" s="58"/>
      <c r="B75" s="408" t="s">
        <v>361</v>
      </c>
      <c r="C75" s="36"/>
      <c r="D75" s="36"/>
      <c r="E75" s="36"/>
      <c r="F75" s="36"/>
      <c r="I75" s="58"/>
      <c r="J75" s="58"/>
    </row>
    <row r="76" spans="1:10" s="34" customFormat="1" ht="15">
      <c r="A76" s="58"/>
      <c r="B76" s="408" t="s">
        <v>362</v>
      </c>
      <c r="C76" s="36"/>
      <c r="D76" s="36"/>
      <c r="E76" s="36"/>
      <c r="F76" s="36"/>
      <c r="I76" s="58"/>
      <c r="J76" s="58"/>
    </row>
    <row r="77" spans="1:10" s="34" customFormat="1" ht="15">
      <c r="A77" s="58"/>
      <c r="B77" s="36"/>
      <c r="C77" s="36"/>
      <c r="D77" s="36"/>
      <c r="E77" s="36"/>
      <c r="F77" s="36"/>
      <c r="I77" s="58"/>
      <c r="J77" s="58"/>
    </row>
    <row r="78" spans="1:10" s="31" customFormat="1" ht="15">
      <c r="A78" s="98" t="s">
        <v>199</v>
      </c>
      <c r="B78" s="33" t="s">
        <v>209</v>
      </c>
      <c r="C78" s="33"/>
      <c r="D78" s="33"/>
      <c r="E78" s="33"/>
      <c r="F78" s="33"/>
      <c r="I78" s="58">
        <v>5</v>
      </c>
      <c r="J78" s="98" t="s">
        <v>178</v>
      </c>
    </row>
    <row r="79" spans="1:10" s="34" customFormat="1" ht="15">
      <c r="A79" s="58"/>
      <c r="B79" s="36" t="s">
        <v>211</v>
      </c>
      <c r="C79" s="35"/>
      <c r="D79" s="35"/>
      <c r="E79" s="35"/>
      <c r="F79" s="36"/>
      <c r="I79" s="58"/>
      <c r="J79" s="58"/>
    </row>
    <row r="80" spans="1:10" s="34" customFormat="1" ht="15">
      <c r="A80" s="58"/>
      <c r="B80" s="36" t="s">
        <v>210</v>
      </c>
      <c r="C80" s="35"/>
      <c r="D80" s="35"/>
      <c r="E80" s="35"/>
      <c r="F80" s="36"/>
      <c r="I80" s="58"/>
      <c r="J80" s="58"/>
    </row>
    <row r="81" spans="1:10" s="31" customFormat="1" ht="15">
      <c r="A81" s="98"/>
      <c r="B81" s="36"/>
      <c r="C81" s="36"/>
      <c r="D81" s="36"/>
      <c r="E81" s="36"/>
      <c r="F81" s="36"/>
      <c r="I81" s="58"/>
      <c r="J81" s="98"/>
    </row>
    <row r="82" spans="1:10" s="34" customFormat="1" ht="15.75" thickBot="1">
      <c r="A82" s="98" t="s">
        <v>200</v>
      </c>
      <c r="B82" s="153" t="s">
        <v>35</v>
      </c>
      <c r="C82" s="153"/>
      <c r="D82" s="153"/>
      <c r="E82" s="153"/>
      <c r="F82" s="153"/>
      <c r="I82" s="58">
        <v>6</v>
      </c>
      <c r="J82" s="98" t="s">
        <v>179</v>
      </c>
    </row>
    <row r="83" spans="1:10" s="31" customFormat="1" ht="15">
      <c r="A83" s="98"/>
      <c r="B83" s="59"/>
      <c r="C83" s="517" t="s">
        <v>47</v>
      </c>
      <c r="D83" s="524"/>
      <c r="E83" s="549" t="s">
        <v>48</v>
      </c>
      <c r="F83" s="518"/>
      <c r="I83" s="58"/>
      <c r="J83" s="98"/>
    </row>
    <row r="84" spans="1:10" s="31" customFormat="1" ht="15">
      <c r="A84" s="88"/>
      <c r="B84" s="60"/>
      <c r="C84" s="539" t="str">
        <f>C13</f>
        <v>3 months</v>
      </c>
      <c r="D84" s="543"/>
      <c r="E84" s="539" t="str">
        <f>E13</f>
        <v>9 months</v>
      </c>
      <c r="F84" s="540"/>
      <c r="I84" s="58"/>
      <c r="J84" s="88"/>
    </row>
    <row r="85" spans="1:10" s="31" customFormat="1" ht="15.75" thickBot="1">
      <c r="A85" s="88"/>
      <c r="B85" s="60"/>
      <c r="C85" s="544" t="str">
        <f>+Notes_A!C53</f>
        <v>ended 31 March</v>
      </c>
      <c r="D85" s="525"/>
      <c r="E85" s="541" t="str">
        <f>+C85</f>
        <v>ended 31 March</v>
      </c>
      <c r="F85" s="542"/>
      <c r="I85" s="58"/>
      <c r="J85" s="88"/>
    </row>
    <row r="86" spans="1:10" s="31" customFormat="1" ht="15">
      <c r="A86" s="88"/>
      <c r="B86" s="60"/>
      <c r="C86" s="39">
        <f>+Notes_A!C54</f>
        <v>2009</v>
      </c>
      <c r="D86" s="40">
        <f>C86-1</f>
        <v>2008</v>
      </c>
      <c r="E86" s="154">
        <f>+C86</f>
        <v>2009</v>
      </c>
      <c r="F86" s="155">
        <f>+D86</f>
        <v>2008</v>
      </c>
      <c r="I86" s="58"/>
      <c r="J86" s="88"/>
    </row>
    <row r="87" spans="1:10" s="31" customFormat="1" ht="15.75" thickBot="1">
      <c r="A87" s="88"/>
      <c r="B87" s="145"/>
      <c r="C87" s="42" t="s">
        <v>74</v>
      </c>
      <c r="D87" s="43" t="s">
        <v>74</v>
      </c>
      <c r="E87" s="156" t="s">
        <v>74</v>
      </c>
      <c r="F87" s="43" t="s">
        <v>74</v>
      </c>
      <c r="I87" s="58"/>
      <c r="J87" s="88"/>
    </row>
    <row r="88" spans="1:10" s="31" customFormat="1" ht="15">
      <c r="A88" s="88"/>
      <c r="B88" s="157"/>
      <c r="C88" s="158"/>
      <c r="D88" s="159"/>
      <c r="E88" s="50"/>
      <c r="F88" s="159"/>
      <c r="I88" s="58"/>
      <c r="J88" s="88"/>
    </row>
    <row r="89" spans="1:10" s="31" customFormat="1" ht="15">
      <c r="A89" s="88"/>
      <c r="B89" s="158" t="s">
        <v>263</v>
      </c>
      <c r="C89" s="189">
        <f>C91-C90</f>
        <v>1012.1599999999999</v>
      </c>
      <c r="D89" s="190">
        <f>D91-D90</f>
        <v>637</v>
      </c>
      <c r="E89" s="189">
        <f>E91-E90</f>
        <v>2163.16</v>
      </c>
      <c r="F89" s="190">
        <f>F91-F90</f>
        <v>2293</v>
      </c>
      <c r="I89" s="58"/>
      <c r="J89" s="88"/>
    </row>
    <row r="90" spans="1:10" s="31" customFormat="1" ht="15">
      <c r="A90" s="88"/>
      <c r="B90" s="158" t="s">
        <v>264</v>
      </c>
      <c r="C90" s="189">
        <f>'[5]Notes_B'!C91</f>
        <v>-4546.16</v>
      </c>
      <c r="D90" s="190">
        <f>'[5]Notes_B'!D91</f>
        <v>648</v>
      </c>
      <c r="E90" s="189">
        <f>'[5]Notes_B'!E91</f>
        <v>-4694.16</v>
      </c>
      <c r="F90" s="190">
        <f>'[5]Notes_B'!F91</f>
        <v>1484</v>
      </c>
      <c r="I90" s="58"/>
      <c r="J90" s="88"/>
    </row>
    <row r="91" spans="1:10" s="31" customFormat="1" ht="15.75" thickBot="1">
      <c r="A91" s="88"/>
      <c r="B91" s="158" t="s">
        <v>82</v>
      </c>
      <c r="C91" s="191">
        <f>-'IS'!B22</f>
        <v>-3534</v>
      </c>
      <c r="D91" s="192">
        <f>-'IS'!C22</f>
        <v>1285</v>
      </c>
      <c r="E91" s="191">
        <f>-'IS'!D22</f>
        <v>-2531</v>
      </c>
      <c r="F91" s="192">
        <f>-'IS'!E22</f>
        <v>3777</v>
      </c>
      <c r="I91" s="58"/>
      <c r="J91" s="88"/>
    </row>
    <row r="92" spans="1:10" s="31" customFormat="1" ht="16.5" thickBot="1" thickTop="1">
      <c r="A92" s="88"/>
      <c r="B92" s="160"/>
      <c r="C92" s="160"/>
      <c r="D92" s="161"/>
      <c r="E92" s="160"/>
      <c r="F92" s="161"/>
      <c r="I92" s="58"/>
      <c r="J92" s="88"/>
    </row>
    <row r="93" spans="1:10" s="107" customFormat="1" ht="15">
      <c r="A93" s="88"/>
      <c r="B93" s="50"/>
      <c r="C93" s="162"/>
      <c r="D93" s="162"/>
      <c r="E93" s="162"/>
      <c r="F93" s="162"/>
      <c r="I93" s="360"/>
      <c r="J93" s="88"/>
    </row>
    <row r="94" spans="1:3" s="338" customFormat="1" ht="15.75" customHeight="1">
      <c r="A94" s="443"/>
      <c r="B94" s="444" t="s">
        <v>356</v>
      </c>
      <c r="C94" s="444"/>
    </row>
    <row r="95" spans="1:3" s="338" customFormat="1" ht="15.75" customHeight="1">
      <c r="A95" s="443"/>
      <c r="B95" s="444" t="s">
        <v>357</v>
      </c>
      <c r="C95" s="444"/>
    </row>
    <row r="96" spans="1:3" s="338" customFormat="1" ht="15.75" customHeight="1">
      <c r="A96" s="443"/>
      <c r="B96" s="444" t="s">
        <v>358</v>
      </c>
      <c r="C96" s="444"/>
    </row>
    <row r="97" spans="1:6" s="338" customFormat="1" ht="15">
      <c r="A97" s="445"/>
      <c r="B97" s="446" t="s">
        <v>359</v>
      </c>
      <c r="C97" s="446"/>
      <c r="D97" s="446"/>
      <c r="E97" s="446"/>
      <c r="F97" s="446"/>
    </row>
    <row r="98" spans="1:10" s="31" customFormat="1" ht="15">
      <c r="A98" s="98"/>
      <c r="B98" s="36"/>
      <c r="C98" s="36"/>
      <c r="D98" s="36"/>
      <c r="E98" s="36"/>
      <c r="F98" s="36"/>
      <c r="I98" s="58"/>
      <c r="J98" s="98"/>
    </row>
    <row r="99" spans="1:10" s="31" customFormat="1" ht="15">
      <c r="A99" s="98" t="s">
        <v>201</v>
      </c>
      <c r="B99" s="33" t="s">
        <v>57</v>
      </c>
      <c r="C99" s="33"/>
      <c r="D99" s="33"/>
      <c r="E99" s="33"/>
      <c r="F99" s="33"/>
      <c r="I99" s="58">
        <v>7</v>
      </c>
      <c r="J99" s="98" t="s">
        <v>180</v>
      </c>
    </row>
    <row r="100" spans="1:10" s="34" customFormat="1" ht="15">
      <c r="A100" s="58"/>
      <c r="B100" s="45" t="s">
        <v>13</v>
      </c>
      <c r="C100" s="46"/>
      <c r="D100" s="46"/>
      <c r="E100" s="46"/>
      <c r="F100" s="46"/>
      <c r="I100" s="58"/>
      <c r="J100" s="58"/>
    </row>
    <row r="101" spans="1:10" s="31" customFormat="1" ht="15">
      <c r="A101" s="98"/>
      <c r="B101" s="36" t="s">
        <v>14</v>
      </c>
      <c r="C101" s="36"/>
      <c r="D101" s="36"/>
      <c r="E101" s="36"/>
      <c r="F101" s="36"/>
      <c r="I101" s="58"/>
      <c r="J101" s="98"/>
    </row>
    <row r="102" spans="1:10" s="31" customFormat="1" ht="15">
      <c r="A102" s="98"/>
      <c r="B102" s="36"/>
      <c r="C102" s="36"/>
      <c r="D102" s="36"/>
      <c r="E102" s="36"/>
      <c r="F102" s="36"/>
      <c r="I102" s="58"/>
      <c r="J102" s="98"/>
    </row>
    <row r="103" spans="1:10" s="31" customFormat="1" ht="15">
      <c r="A103" s="98" t="s">
        <v>202</v>
      </c>
      <c r="B103" s="33" t="s">
        <v>36</v>
      </c>
      <c r="C103" s="33"/>
      <c r="D103" s="33"/>
      <c r="E103" s="33"/>
      <c r="F103" s="33"/>
      <c r="I103" s="58">
        <v>8</v>
      </c>
      <c r="J103" s="98" t="s">
        <v>181</v>
      </c>
    </row>
    <row r="104" spans="1:10" s="31" customFormat="1" ht="15">
      <c r="A104" s="98"/>
      <c r="B104" s="33" t="s">
        <v>15</v>
      </c>
      <c r="C104" s="33"/>
      <c r="D104" s="33"/>
      <c r="E104" s="33"/>
      <c r="F104" s="33"/>
      <c r="I104" s="58"/>
      <c r="J104" s="98"/>
    </row>
    <row r="105" spans="1:10" s="31" customFormat="1" ht="15">
      <c r="A105" s="98"/>
      <c r="B105" s="36" t="s">
        <v>16</v>
      </c>
      <c r="C105" s="36"/>
      <c r="D105" s="36"/>
      <c r="E105" s="36"/>
      <c r="F105" s="36"/>
      <c r="I105" s="58"/>
      <c r="J105" s="98"/>
    </row>
    <row r="106" spans="1:10" s="34" customFormat="1" ht="15">
      <c r="A106" s="98"/>
      <c r="B106" s="36"/>
      <c r="C106" s="36"/>
      <c r="D106" s="36"/>
      <c r="E106" s="36"/>
      <c r="F106" s="36"/>
      <c r="I106" s="58"/>
      <c r="J106" s="98"/>
    </row>
    <row r="107" spans="1:10" s="31" customFormat="1" ht="15">
      <c r="A107" s="63" t="s">
        <v>203</v>
      </c>
      <c r="B107" s="62" t="s">
        <v>212</v>
      </c>
      <c r="C107" s="62"/>
      <c r="D107" s="62"/>
      <c r="E107" s="62"/>
      <c r="F107" s="62"/>
      <c r="I107" s="58" t="s">
        <v>189</v>
      </c>
      <c r="J107" s="63" t="s">
        <v>182</v>
      </c>
    </row>
    <row r="108" spans="1:10" s="31" customFormat="1" ht="15">
      <c r="A108" s="63"/>
      <c r="B108" s="163" t="s">
        <v>17</v>
      </c>
      <c r="C108" s="62"/>
      <c r="D108" s="62"/>
      <c r="E108" s="62"/>
      <c r="F108" s="62"/>
      <c r="I108" s="58"/>
      <c r="J108" s="63"/>
    </row>
    <row r="109" spans="1:10" s="31" customFormat="1" ht="15">
      <c r="A109" s="63"/>
      <c r="B109" s="62"/>
      <c r="C109" s="62"/>
      <c r="D109" s="62"/>
      <c r="E109" s="62"/>
      <c r="F109" s="62"/>
      <c r="I109" s="58"/>
      <c r="J109" s="63"/>
    </row>
    <row r="110" spans="1:10" s="31" customFormat="1" ht="15">
      <c r="A110" s="63" t="s">
        <v>105</v>
      </c>
      <c r="B110" s="45" t="s">
        <v>265</v>
      </c>
      <c r="C110" s="45"/>
      <c r="D110" s="45"/>
      <c r="E110" s="45"/>
      <c r="F110" s="45"/>
      <c r="I110" s="58"/>
      <c r="J110" s="63" t="s">
        <v>106</v>
      </c>
    </row>
    <row r="111" spans="1:10" s="31" customFormat="1" ht="15">
      <c r="A111" s="63"/>
      <c r="B111" s="163" t="s">
        <v>266</v>
      </c>
      <c r="C111" s="45"/>
      <c r="D111" s="45"/>
      <c r="E111" s="45"/>
      <c r="F111" s="45"/>
      <c r="I111" s="58"/>
      <c r="J111" s="63"/>
    </row>
    <row r="112" spans="1:10" s="31" customFormat="1" ht="15">
      <c r="A112" s="63"/>
      <c r="B112" s="163" t="s">
        <v>112</v>
      </c>
      <c r="C112" s="45"/>
      <c r="D112" s="45"/>
      <c r="E112" s="45"/>
      <c r="F112" s="45"/>
      <c r="I112" s="58"/>
      <c r="J112" s="63"/>
    </row>
    <row r="113" spans="1:10" s="31" customFormat="1" ht="15">
      <c r="A113" s="63"/>
      <c r="B113" s="45" t="s">
        <v>23</v>
      </c>
      <c r="C113" s="45"/>
      <c r="D113" s="45"/>
      <c r="E113" s="45"/>
      <c r="F113" s="45"/>
      <c r="I113" s="58"/>
      <c r="J113" s="63"/>
    </row>
    <row r="114" spans="1:10" s="31" customFormat="1" ht="15">
      <c r="A114" s="63"/>
      <c r="B114" s="45" t="s">
        <v>22</v>
      </c>
      <c r="C114" s="45"/>
      <c r="D114" s="45"/>
      <c r="E114" s="45"/>
      <c r="F114" s="45"/>
      <c r="I114" s="58"/>
      <c r="J114" s="63"/>
    </row>
    <row r="115" spans="1:10" s="31" customFormat="1" ht="15">
      <c r="A115" s="63"/>
      <c r="B115" s="47"/>
      <c r="C115" s="47"/>
      <c r="D115" s="47"/>
      <c r="E115" s="47"/>
      <c r="F115" s="47"/>
      <c r="I115" s="58"/>
      <c r="J115" s="63"/>
    </row>
    <row r="116" spans="1:10" s="31" customFormat="1" ht="15">
      <c r="A116" s="63" t="s">
        <v>106</v>
      </c>
      <c r="B116" s="163" t="s">
        <v>113</v>
      </c>
      <c r="C116" s="45"/>
      <c r="D116" s="45"/>
      <c r="E116" s="45"/>
      <c r="F116" s="45"/>
      <c r="I116" s="58"/>
      <c r="J116" s="63" t="s">
        <v>107</v>
      </c>
    </row>
    <row r="117" spans="1:10" s="31" customFormat="1" ht="15">
      <c r="A117" s="63"/>
      <c r="B117" s="163" t="s">
        <v>114</v>
      </c>
      <c r="C117" s="45"/>
      <c r="D117" s="45"/>
      <c r="E117" s="45"/>
      <c r="F117" s="45"/>
      <c r="I117" s="58"/>
      <c r="J117" s="63"/>
    </row>
    <row r="118" spans="1:10" s="31" customFormat="1" ht="15">
      <c r="A118" s="63"/>
      <c r="B118" s="163" t="s">
        <v>115</v>
      </c>
      <c r="C118" s="45"/>
      <c r="D118" s="45"/>
      <c r="E118" s="45"/>
      <c r="F118" s="45"/>
      <c r="I118" s="58"/>
      <c r="J118" s="63"/>
    </row>
    <row r="119" spans="1:10" s="31" customFormat="1" ht="15">
      <c r="A119" s="63"/>
      <c r="B119" s="163" t="s">
        <v>116</v>
      </c>
      <c r="C119" s="45"/>
      <c r="D119" s="45"/>
      <c r="E119" s="45"/>
      <c r="F119" s="45"/>
      <c r="I119" s="58"/>
      <c r="J119" s="63"/>
    </row>
    <row r="120" spans="1:10" s="31" customFormat="1" ht="15">
      <c r="A120" s="63"/>
      <c r="B120" s="163" t="s">
        <v>117</v>
      </c>
      <c r="C120" s="45"/>
      <c r="D120" s="45"/>
      <c r="E120" s="45"/>
      <c r="F120" s="45"/>
      <c r="I120" s="58"/>
      <c r="J120" s="63"/>
    </row>
    <row r="121" spans="1:10" s="31" customFormat="1" ht="15">
      <c r="A121" s="63"/>
      <c r="B121" s="163" t="s">
        <v>220</v>
      </c>
      <c r="C121" s="45"/>
      <c r="D121" s="45"/>
      <c r="E121" s="45"/>
      <c r="F121" s="45"/>
      <c r="I121" s="58"/>
      <c r="J121" s="63"/>
    </row>
    <row r="122" spans="1:10" s="31" customFormat="1" ht="15">
      <c r="A122" s="63"/>
      <c r="B122" s="47"/>
      <c r="C122" s="47"/>
      <c r="D122" s="47"/>
      <c r="E122" s="47"/>
      <c r="F122" s="47"/>
      <c r="I122" s="58"/>
      <c r="J122" s="63"/>
    </row>
    <row r="123" spans="1:10" s="31" customFormat="1" ht="15">
      <c r="A123" s="63" t="s">
        <v>107</v>
      </c>
      <c r="B123" s="31" t="s">
        <v>269</v>
      </c>
      <c r="C123" s="47"/>
      <c r="D123" s="47"/>
      <c r="E123" s="47"/>
      <c r="F123" s="47"/>
      <c r="I123" s="58"/>
      <c r="J123" s="63"/>
    </row>
    <row r="124" spans="1:10" s="31" customFormat="1" ht="15">
      <c r="A124" s="63"/>
      <c r="B124" s="31" t="s">
        <v>268</v>
      </c>
      <c r="C124" s="47"/>
      <c r="D124" s="47"/>
      <c r="E124" s="47"/>
      <c r="F124" s="47"/>
      <c r="I124" s="58"/>
      <c r="J124" s="63"/>
    </row>
    <row r="125" spans="1:10" s="31" customFormat="1" ht="15">
      <c r="A125" s="63"/>
      <c r="B125" s="31" t="s">
        <v>267</v>
      </c>
      <c r="C125" s="47"/>
      <c r="D125" s="47"/>
      <c r="E125" s="47"/>
      <c r="F125" s="47"/>
      <c r="I125" s="58"/>
      <c r="J125" s="63"/>
    </row>
    <row r="126" spans="1:10" s="31" customFormat="1" ht="15">
      <c r="A126" s="63"/>
      <c r="B126" s="378"/>
      <c r="C126" s="47"/>
      <c r="D126" s="47"/>
      <c r="E126" s="47"/>
      <c r="F126" s="47"/>
      <c r="I126" s="58"/>
      <c r="J126" s="63"/>
    </row>
    <row r="127" spans="1:10" s="31" customFormat="1" ht="15">
      <c r="A127" s="63" t="s">
        <v>318</v>
      </c>
      <c r="B127" s="31" t="s">
        <v>319</v>
      </c>
      <c r="C127" s="47"/>
      <c r="D127" s="47"/>
      <c r="E127" s="47"/>
      <c r="F127" s="47"/>
      <c r="I127" s="58"/>
      <c r="J127" s="63"/>
    </row>
    <row r="128" spans="1:10" s="31" customFormat="1" ht="15">
      <c r="A128" s="63"/>
      <c r="B128" s="31" t="s">
        <v>320</v>
      </c>
      <c r="C128" s="47"/>
      <c r="D128" s="47"/>
      <c r="E128" s="47"/>
      <c r="F128" s="47"/>
      <c r="I128" s="58"/>
      <c r="J128" s="63"/>
    </row>
    <row r="129" spans="1:10" s="31" customFormat="1" ht="15">
      <c r="A129" s="63"/>
      <c r="B129" s="387" t="s">
        <v>322</v>
      </c>
      <c r="C129" s="47"/>
      <c r="D129" s="47"/>
      <c r="E129" s="47"/>
      <c r="F129" s="47"/>
      <c r="I129" s="58"/>
      <c r="J129" s="63"/>
    </row>
    <row r="130" spans="1:10" s="31" customFormat="1" ht="15">
      <c r="A130" s="63"/>
      <c r="B130" s="31" t="s">
        <v>323</v>
      </c>
      <c r="C130" s="47"/>
      <c r="D130" s="47"/>
      <c r="E130" s="47"/>
      <c r="F130" s="47"/>
      <c r="I130" s="58"/>
      <c r="J130" s="63"/>
    </row>
    <row r="131" spans="1:10" s="31" customFormat="1" ht="15">
      <c r="A131" s="63"/>
      <c r="B131" s="31" t="s">
        <v>324</v>
      </c>
      <c r="C131" s="47"/>
      <c r="D131" s="47"/>
      <c r="E131" s="47"/>
      <c r="F131" s="47"/>
      <c r="I131" s="58"/>
      <c r="J131" s="63"/>
    </row>
    <row r="132" spans="1:10" s="31" customFormat="1" ht="15">
      <c r="A132" s="63"/>
      <c r="B132" s="378"/>
      <c r="C132" s="47"/>
      <c r="D132" s="47"/>
      <c r="E132" s="47"/>
      <c r="F132" s="47"/>
      <c r="I132" s="58"/>
      <c r="J132" s="63"/>
    </row>
    <row r="133" spans="1:10" s="31" customFormat="1" ht="15">
      <c r="A133" s="98" t="s">
        <v>204</v>
      </c>
      <c r="B133" s="33" t="s">
        <v>58</v>
      </c>
      <c r="C133" s="33"/>
      <c r="D133" s="33"/>
      <c r="E133" s="33"/>
      <c r="F133" s="33"/>
      <c r="I133" s="58">
        <v>10</v>
      </c>
      <c r="J133" s="98" t="s">
        <v>183</v>
      </c>
    </row>
    <row r="134" spans="1:10" s="34" customFormat="1" ht="15">
      <c r="A134" s="58"/>
      <c r="B134" s="45" t="s">
        <v>316</v>
      </c>
      <c r="C134" s="35"/>
      <c r="D134" s="35"/>
      <c r="E134" s="35"/>
      <c r="F134" s="35"/>
      <c r="H134" s="386"/>
      <c r="I134" s="58"/>
      <c r="J134" s="58"/>
    </row>
    <row r="135" spans="1:10" s="31" customFormat="1" ht="15.75" thickBot="1">
      <c r="A135" s="98"/>
      <c r="B135" s="36"/>
      <c r="C135" s="36"/>
      <c r="D135" s="36"/>
      <c r="E135" s="36"/>
      <c r="F135" s="36"/>
      <c r="I135" s="58"/>
      <c r="J135" s="98"/>
    </row>
    <row r="136" spans="1:10" s="31" customFormat="1" ht="22.5" customHeight="1">
      <c r="A136" s="98"/>
      <c r="B136" s="64"/>
      <c r="C136" s="65" t="s">
        <v>108</v>
      </c>
      <c r="D136" s="65" t="s">
        <v>109</v>
      </c>
      <c r="E136" s="103" t="s">
        <v>45</v>
      </c>
      <c r="F136" s="52"/>
      <c r="H136" s="386"/>
      <c r="I136" s="58"/>
      <c r="J136" s="98"/>
    </row>
    <row r="137" spans="1:10" s="31" customFormat="1" ht="15.75" thickBot="1">
      <c r="A137" s="88"/>
      <c r="B137" s="66"/>
      <c r="C137" s="67" t="s">
        <v>93</v>
      </c>
      <c r="D137" s="67" t="s">
        <v>93</v>
      </c>
      <c r="E137" s="43" t="s">
        <v>74</v>
      </c>
      <c r="F137" s="52"/>
      <c r="I137" s="58"/>
      <c r="J137" s="88"/>
    </row>
    <row r="138" spans="1:10" s="31" customFormat="1" ht="15">
      <c r="A138" s="88"/>
      <c r="B138" s="68" t="s">
        <v>51</v>
      </c>
      <c r="C138" s="166">
        <f>'[2]Notes'!$T$464</f>
        <v>41369</v>
      </c>
      <c r="D138" s="166">
        <f>'[2]Notes'!$T$469</f>
        <v>185987</v>
      </c>
      <c r="E138" s="69">
        <f>C138+D138</f>
        <v>227356</v>
      </c>
      <c r="F138" s="52"/>
      <c r="H138" s="386"/>
      <c r="I138" s="58"/>
      <c r="J138" s="88"/>
    </row>
    <row r="139" spans="1:10" s="31" customFormat="1" ht="15.75" thickBot="1">
      <c r="A139" s="135"/>
      <c r="B139" s="70" t="s">
        <v>52</v>
      </c>
      <c r="C139" s="167">
        <f>'[2]Notes'!$T$465</f>
        <v>185060</v>
      </c>
      <c r="D139" s="168">
        <f>'[2]Notes'!$T$470</f>
        <v>0</v>
      </c>
      <c r="E139" s="71">
        <f>C139+D139</f>
        <v>185060</v>
      </c>
      <c r="F139" s="52"/>
      <c r="I139" s="58"/>
      <c r="J139" s="135"/>
    </row>
    <row r="140" spans="1:10" s="31" customFormat="1" ht="15.75" thickBot="1">
      <c r="A140" s="135"/>
      <c r="B140" s="72" t="s">
        <v>87</v>
      </c>
      <c r="C140" s="71">
        <f>SUM(C138:C139)</f>
        <v>226429</v>
      </c>
      <c r="D140" s="71">
        <f>SUM(D138:D139)</f>
        <v>185987</v>
      </c>
      <c r="E140" s="71">
        <f>SUM(E138:E139)</f>
        <v>412416</v>
      </c>
      <c r="F140" s="52"/>
      <c r="H140" s="386"/>
      <c r="I140" s="58"/>
      <c r="J140" s="135"/>
    </row>
    <row r="141" spans="1:10" s="384" customFormat="1" ht="15" hidden="1" outlineLevel="1">
      <c r="A141" s="383"/>
      <c r="B141" s="393"/>
      <c r="C141" s="393">
        <f>C140-('BS'!B54+'BS'!B55+'BS'!B56+'BS'!B57)</f>
        <v>0</v>
      </c>
      <c r="D141" s="393">
        <f>D140-('BS'!B47+'BS'!B48)</f>
        <v>0</v>
      </c>
      <c r="E141" s="393">
        <f>(+'BS'!B48+'BS'!B47+'BS'!B57+'BS'!B54+'BS'!B55+'BS'!B56)-Note_B!E140</f>
        <v>0</v>
      </c>
      <c r="F141" s="38"/>
      <c r="I141" s="385"/>
      <c r="J141" s="383"/>
    </row>
    <row r="142" spans="1:10" s="31" customFormat="1" ht="15" collapsed="1">
      <c r="A142" s="135"/>
      <c r="B142" s="36"/>
      <c r="E142" s="114"/>
      <c r="F142" s="36"/>
      <c r="I142" s="58"/>
      <c r="J142" s="135"/>
    </row>
    <row r="143" spans="1:10" s="31" customFormat="1" ht="15">
      <c r="A143" s="135"/>
      <c r="B143" s="45" t="s">
        <v>24</v>
      </c>
      <c r="C143" s="36"/>
      <c r="D143" s="36"/>
      <c r="E143" s="36"/>
      <c r="F143" s="36"/>
      <c r="I143" s="58"/>
      <c r="J143" s="135"/>
    </row>
    <row r="144" spans="1:10" s="31" customFormat="1" ht="15.75" thickBot="1">
      <c r="A144" s="135"/>
      <c r="B144" s="31" t="s">
        <v>25</v>
      </c>
      <c r="D144" s="36"/>
      <c r="E144" s="169">
        <f>'[2]Notes'!$T$476</f>
        <v>193019</v>
      </c>
      <c r="F144" s="36"/>
      <c r="I144" s="58"/>
      <c r="J144" s="135"/>
    </row>
    <row r="145" spans="1:10" s="31" customFormat="1" ht="15.75" thickTop="1">
      <c r="A145" s="135"/>
      <c r="B145" s="73"/>
      <c r="C145" s="36"/>
      <c r="D145" s="36"/>
      <c r="E145" s="36"/>
      <c r="F145" s="36"/>
      <c r="I145" s="58"/>
      <c r="J145" s="135"/>
    </row>
    <row r="146" spans="1:10" s="31" customFormat="1" ht="15">
      <c r="A146" s="98" t="s">
        <v>205</v>
      </c>
      <c r="B146" s="33" t="s">
        <v>26</v>
      </c>
      <c r="C146" s="33"/>
      <c r="D146" s="33"/>
      <c r="E146" s="33"/>
      <c r="F146" s="33"/>
      <c r="I146" s="58">
        <v>11</v>
      </c>
      <c r="J146" s="98" t="s">
        <v>184</v>
      </c>
    </row>
    <row r="147" spans="1:10" s="31" customFormat="1" ht="15">
      <c r="A147" s="98"/>
      <c r="B147" s="73" t="s">
        <v>18</v>
      </c>
      <c r="C147" s="33"/>
      <c r="D147" s="33"/>
      <c r="E147" s="33"/>
      <c r="F147" s="33"/>
      <c r="I147" s="58"/>
      <c r="J147" s="98"/>
    </row>
    <row r="148" spans="1:10" s="31" customFormat="1" ht="15">
      <c r="A148" s="98"/>
      <c r="B148" s="73" t="s">
        <v>19</v>
      </c>
      <c r="C148" s="33"/>
      <c r="D148" s="33"/>
      <c r="E148" s="33"/>
      <c r="F148" s="33"/>
      <c r="I148" s="58"/>
      <c r="J148" s="98"/>
    </row>
    <row r="149" spans="1:10" s="31" customFormat="1" ht="15">
      <c r="A149" s="98"/>
      <c r="B149" s="73"/>
      <c r="C149" s="33"/>
      <c r="D149" s="33"/>
      <c r="E149" s="33"/>
      <c r="F149" s="33"/>
      <c r="I149" s="58"/>
      <c r="J149" s="98"/>
    </row>
    <row r="150" spans="1:10" s="31" customFormat="1" ht="15">
      <c r="A150" s="98" t="s">
        <v>206</v>
      </c>
      <c r="B150" s="33" t="s">
        <v>37</v>
      </c>
      <c r="C150" s="33"/>
      <c r="D150" s="33"/>
      <c r="E150" s="33"/>
      <c r="F150" s="33"/>
      <c r="I150" s="58">
        <v>12</v>
      </c>
      <c r="J150" s="98" t="s">
        <v>185</v>
      </c>
    </row>
    <row r="151" spans="1:10" s="34" customFormat="1" ht="15">
      <c r="A151" s="58"/>
      <c r="B151" s="36" t="s">
        <v>99</v>
      </c>
      <c r="C151" s="46"/>
      <c r="D151" s="46"/>
      <c r="E151" s="46"/>
      <c r="F151" s="46"/>
      <c r="I151" s="58"/>
      <c r="J151" s="58"/>
    </row>
    <row r="152" spans="1:10" s="31" customFormat="1" ht="15">
      <c r="A152" s="98"/>
      <c r="B152" s="36"/>
      <c r="C152" s="36"/>
      <c r="D152" s="36"/>
      <c r="E152" s="36"/>
      <c r="F152" s="36"/>
      <c r="I152" s="58"/>
      <c r="J152" s="98"/>
    </row>
    <row r="153" spans="1:10" s="31" customFormat="1" ht="15">
      <c r="A153" s="98" t="s">
        <v>207</v>
      </c>
      <c r="B153" s="538" t="s">
        <v>59</v>
      </c>
      <c r="C153" s="538"/>
      <c r="D153" s="538"/>
      <c r="E153" s="538"/>
      <c r="F153" s="538"/>
      <c r="I153" s="58">
        <v>13</v>
      </c>
      <c r="J153" s="98" t="s">
        <v>186</v>
      </c>
    </row>
    <row r="154" spans="1:10" s="31" customFormat="1" ht="15">
      <c r="A154" s="98"/>
      <c r="B154" s="36" t="s">
        <v>270</v>
      </c>
      <c r="I154" s="58"/>
      <c r="J154" s="98"/>
    </row>
    <row r="155" spans="1:10" s="31" customFormat="1" ht="15">
      <c r="A155" s="98"/>
      <c r="I155" s="58"/>
      <c r="J155" s="98"/>
    </row>
    <row r="156" spans="1:10" s="31" customFormat="1" ht="15">
      <c r="A156" s="98" t="s">
        <v>208</v>
      </c>
      <c r="B156" s="538" t="s">
        <v>60</v>
      </c>
      <c r="C156" s="538"/>
      <c r="D156" s="538"/>
      <c r="E156" s="538"/>
      <c r="F156" s="538"/>
      <c r="I156" s="58">
        <v>14</v>
      </c>
      <c r="J156" s="98" t="s">
        <v>187</v>
      </c>
    </row>
    <row r="157" spans="1:10" s="34" customFormat="1" ht="15">
      <c r="A157" s="58"/>
      <c r="B157" s="36" t="s">
        <v>363</v>
      </c>
      <c r="C157" s="36"/>
      <c r="D157" s="36"/>
      <c r="E157" s="36"/>
      <c r="F157" s="36"/>
      <c r="I157" s="58"/>
      <c r="J157" s="58"/>
    </row>
    <row r="158" spans="1:10" s="34" customFormat="1" ht="15">
      <c r="A158" s="58"/>
      <c r="B158" s="36" t="s">
        <v>364</v>
      </c>
      <c r="C158" s="36"/>
      <c r="D158" s="36"/>
      <c r="E158" s="36"/>
      <c r="F158" s="36"/>
      <c r="I158" s="58"/>
      <c r="J158" s="58"/>
    </row>
    <row r="159" spans="1:10" s="34" customFormat="1" ht="15">
      <c r="A159" s="58"/>
      <c r="B159" s="36" t="s">
        <v>365</v>
      </c>
      <c r="C159" s="36"/>
      <c r="D159" s="36"/>
      <c r="E159" s="36"/>
      <c r="F159" s="36"/>
      <c r="I159" s="58"/>
      <c r="J159" s="58"/>
    </row>
    <row r="160" spans="1:10" s="34" customFormat="1" ht="15">
      <c r="A160" s="58"/>
      <c r="B160" s="36" t="s">
        <v>366</v>
      </c>
      <c r="C160" s="36"/>
      <c r="D160" s="36"/>
      <c r="E160" s="36"/>
      <c r="F160" s="36"/>
      <c r="I160" s="58"/>
      <c r="J160" s="58"/>
    </row>
    <row r="161" spans="1:10" s="34" customFormat="1" ht="15">
      <c r="A161" s="58"/>
      <c r="B161" s="36" t="s">
        <v>367</v>
      </c>
      <c r="C161" s="36"/>
      <c r="D161" s="36"/>
      <c r="E161" s="36"/>
      <c r="F161" s="36"/>
      <c r="I161" s="58"/>
      <c r="J161" s="58"/>
    </row>
    <row r="162" spans="1:10" s="34" customFormat="1" ht="15.75" thickBot="1">
      <c r="A162" s="58"/>
      <c r="B162" s="36"/>
      <c r="C162" s="36"/>
      <c r="D162" s="36"/>
      <c r="E162" s="36"/>
      <c r="F162" s="36"/>
      <c r="I162" s="58"/>
      <c r="J162" s="58"/>
    </row>
    <row r="163" spans="1:10" s="31" customFormat="1" ht="15">
      <c r="A163" s="98"/>
      <c r="B163" s="59"/>
      <c r="C163" s="517" t="s">
        <v>47</v>
      </c>
      <c r="D163" s="524"/>
      <c r="E163" s="549" t="s">
        <v>48</v>
      </c>
      <c r="F163" s="518"/>
      <c r="I163" s="58"/>
      <c r="J163" s="98"/>
    </row>
    <row r="164" spans="1:10" s="31" customFormat="1" ht="15">
      <c r="A164" s="88"/>
      <c r="B164" s="60"/>
      <c r="C164" s="539" t="s">
        <v>85</v>
      </c>
      <c r="D164" s="543"/>
      <c r="E164" s="539" t="str">
        <f>E84</f>
        <v>9 months</v>
      </c>
      <c r="F164" s="543"/>
      <c r="I164" s="58"/>
      <c r="J164" s="88"/>
    </row>
    <row r="165" spans="1:10" s="31" customFormat="1" ht="15.75" thickBot="1">
      <c r="A165" s="537"/>
      <c r="B165" s="60"/>
      <c r="C165" s="550" t="str">
        <f>+Notes_A!C53</f>
        <v>ended 31 March</v>
      </c>
      <c r="D165" s="543"/>
      <c r="E165" s="547" t="str">
        <f>+C165</f>
        <v>ended 31 March</v>
      </c>
      <c r="F165" s="548"/>
      <c r="I165" s="58"/>
      <c r="J165" s="537"/>
    </row>
    <row r="166" spans="1:10" s="31" customFormat="1" ht="15.75" thickBot="1">
      <c r="A166" s="537"/>
      <c r="B166" s="60"/>
      <c r="C166" s="76">
        <f>+Notes_A!C54</f>
        <v>2009</v>
      </c>
      <c r="D166" s="77">
        <f>Notes_A!D54</f>
        <v>2008</v>
      </c>
      <c r="E166" s="77">
        <f>+C166</f>
        <v>2009</v>
      </c>
      <c r="F166" s="77">
        <f>+D166</f>
        <v>2008</v>
      </c>
      <c r="I166" s="58"/>
      <c r="J166" s="537"/>
    </row>
    <row r="167" spans="1:10" s="31" customFormat="1" ht="15">
      <c r="A167" s="88"/>
      <c r="B167" s="193" t="s">
        <v>282</v>
      </c>
      <c r="C167" s="78"/>
      <c r="D167" s="79"/>
      <c r="E167" s="80"/>
      <c r="F167" s="81"/>
      <c r="I167" s="58"/>
      <c r="J167" s="88"/>
    </row>
    <row r="168" spans="1:10" s="31" customFormat="1" ht="15">
      <c r="A168" s="88"/>
      <c r="B168" s="110"/>
      <c r="C168" s="111" t="s">
        <v>93</v>
      </c>
      <c r="D168" s="111" t="s">
        <v>93</v>
      </c>
      <c r="E168" s="111" t="s">
        <v>93</v>
      </c>
      <c r="F168" s="111" t="s">
        <v>93</v>
      </c>
      <c r="I168" s="58"/>
      <c r="J168" s="88"/>
    </row>
    <row r="169" spans="1:10" s="31" customFormat="1" ht="15">
      <c r="A169" s="135"/>
      <c r="B169" s="82" t="s">
        <v>271</v>
      </c>
      <c r="C169" s="356">
        <f>+'IS'!B26</f>
        <v>4739</v>
      </c>
      <c r="D169" s="356">
        <f>+'IS'!C26</f>
        <v>2493</v>
      </c>
      <c r="E169" s="374">
        <f>'IS'!D26</f>
        <v>-1149</v>
      </c>
      <c r="F169" s="83">
        <f>+'IS'!E26</f>
        <v>10930</v>
      </c>
      <c r="I169" s="58"/>
      <c r="J169" s="135"/>
    </row>
    <row r="170" spans="1:10" s="107" customFormat="1" ht="15">
      <c r="A170" s="135"/>
      <c r="B170" s="87"/>
      <c r="C170" s="83"/>
      <c r="D170" s="84"/>
      <c r="E170" s="85"/>
      <c r="F170" s="86"/>
      <c r="I170" s="360"/>
      <c r="J170" s="135"/>
    </row>
    <row r="171" spans="1:10" s="31" customFormat="1" ht="15">
      <c r="A171" s="135"/>
      <c r="B171" s="110" t="s">
        <v>126</v>
      </c>
      <c r="C171" s="83"/>
      <c r="D171" s="84"/>
      <c r="E171" s="85"/>
      <c r="F171" s="86"/>
      <c r="I171" s="58"/>
      <c r="J171" s="135"/>
    </row>
    <row r="172" spans="1:10" s="31" customFormat="1" ht="15">
      <c r="A172" s="135"/>
      <c r="B172" s="110"/>
      <c r="C172" s="112" t="s">
        <v>96</v>
      </c>
      <c r="D172" s="112" t="s">
        <v>96</v>
      </c>
      <c r="E172" s="112" t="s">
        <v>96</v>
      </c>
      <c r="F172" s="112" t="s">
        <v>96</v>
      </c>
      <c r="I172" s="58"/>
      <c r="J172" s="135"/>
    </row>
    <row r="173" spans="1:10" s="31" customFormat="1" ht="30">
      <c r="A173" s="135"/>
      <c r="B173" s="87" t="s">
        <v>134</v>
      </c>
      <c r="C173" s="341">
        <v>762080</v>
      </c>
      <c r="D173" s="341">
        <f>+C173</f>
        <v>762080</v>
      </c>
      <c r="E173" s="341">
        <f>C173</f>
        <v>762080</v>
      </c>
      <c r="F173" s="342">
        <f>+D173</f>
        <v>762080</v>
      </c>
      <c r="I173" s="58"/>
      <c r="J173" s="135"/>
    </row>
    <row r="174" spans="1:10" s="31" customFormat="1" ht="15">
      <c r="A174" s="135"/>
      <c r="B174" s="87" t="s">
        <v>127</v>
      </c>
      <c r="C174" s="174">
        <f>C173/2</f>
        <v>381040</v>
      </c>
      <c r="D174" s="174">
        <f>D173/2</f>
        <v>381040</v>
      </c>
      <c r="E174" s="174">
        <f>E173/2</f>
        <v>381040</v>
      </c>
      <c r="F174" s="178">
        <f>F173/2</f>
        <v>381040</v>
      </c>
      <c r="I174" s="58"/>
      <c r="J174" s="135"/>
    </row>
    <row r="175" spans="1:10" s="31" customFormat="1" ht="30.75" thickBot="1">
      <c r="A175" s="135"/>
      <c r="B175" s="87" t="s">
        <v>128</v>
      </c>
      <c r="C175" s="340">
        <f>SUM(C173:C174)</f>
        <v>1143120</v>
      </c>
      <c r="D175" s="340">
        <f>SUM(D173:D174)</f>
        <v>1143120</v>
      </c>
      <c r="E175" s="340">
        <f>SUM(E173:E174)</f>
        <v>1143120</v>
      </c>
      <c r="F175" s="357">
        <f>SUM(F173:F174)</f>
        <v>1143120</v>
      </c>
      <c r="I175" s="58"/>
      <c r="J175" s="135"/>
    </row>
    <row r="176" spans="1:10" s="31" customFormat="1" ht="15.75" thickTop="1">
      <c r="A176" s="135"/>
      <c r="B176" s="87"/>
      <c r="C176" s="83"/>
      <c r="D176" s="83"/>
      <c r="E176" s="83"/>
      <c r="F176" s="83"/>
      <c r="I176" s="58"/>
      <c r="J176" s="135"/>
    </row>
    <row r="177" spans="1:10" s="31" customFormat="1" ht="15">
      <c r="A177" s="135"/>
      <c r="B177" s="110" t="s">
        <v>283</v>
      </c>
      <c r="C177" s="83"/>
      <c r="D177" s="83"/>
      <c r="E177" s="83"/>
      <c r="F177" s="83"/>
      <c r="I177" s="58"/>
      <c r="J177" s="135"/>
    </row>
    <row r="178" spans="1:10" s="31" customFormat="1" ht="15">
      <c r="A178" s="135"/>
      <c r="B178" s="110"/>
      <c r="C178" s="112" t="s">
        <v>130</v>
      </c>
      <c r="D178" s="112" t="s">
        <v>130</v>
      </c>
      <c r="E178" s="112" t="s">
        <v>130</v>
      </c>
      <c r="F178" s="112" t="s">
        <v>130</v>
      </c>
      <c r="I178" s="58"/>
      <c r="J178" s="135"/>
    </row>
    <row r="179" spans="1:10" s="31" customFormat="1" ht="30">
      <c r="A179" s="135"/>
      <c r="B179" s="87" t="s">
        <v>284</v>
      </c>
      <c r="C179" s="112"/>
      <c r="D179" s="112"/>
      <c r="E179" s="112"/>
      <c r="F179" s="112"/>
      <c r="I179" s="58"/>
      <c r="J179" s="135"/>
    </row>
    <row r="180" spans="1:10" s="31" customFormat="1" ht="15">
      <c r="A180" s="88"/>
      <c r="B180" s="87" t="s">
        <v>131</v>
      </c>
      <c r="C180" s="89">
        <f>(C$169/C173)*100</f>
        <v>0.6218507243334034</v>
      </c>
      <c r="D180" s="89">
        <f>(D$169/D173)*100</f>
        <v>0.3271310098677304</v>
      </c>
      <c r="E180" s="375">
        <f>(E$169/E173)*100</f>
        <v>-0.1507715725383162</v>
      </c>
      <c r="F180" s="89">
        <f>(F$169/F173)*100</f>
        <v>1.434232626495906</v>
      </c>
      <c r="I180" s="58"/>
      <c r="J180" s="88"/>
    </row>
    <row r="181" spans="1:10" s="31" customFormat="1" ht="15">
      <c r="A181" s="88"/>
      <c r="B181" s="87" t="s">
        <v>132</v>
      </c>
      <c r="C181" s="89">
        <f>(C$169/C175)*100</f>
        <v>0.41456714955560225</v>
      </c>
      <c r="D181" s="89">
        <f>(D$169/D175)*100</f>
        <v>0.21808733991182028</v>
      </c>
      <c r="E181" s="375">
        <f>(E$169/E175)*100</f>
        <v>-0.10051438169221079</v>
      </c>
      <c r="F181" s="89">
        <f>(F$169/F175)*100</f>
        <v>0.956155084330604</v>
      </c>
      <c r="I181" s="58"/>
      <c r="J181" s="88"/>
    </row>
    <row r="182" spans="1:10" s="31" customFormat="1" ht="15.75" thickBot="1">
      <c r="A182" s="88"/>
      <c r="B182" s="44"/>
      <c r="C182" s="90"/>
      <c r="D182" s="91"/>
      <c r="E182" s="90"/>
      <c r="F182" s="91"/>
      <c r="I182" s="58"/>
      <c r="J182" s="88"/>
    </row>
    <row r="183" spans="1:10" s="31" customFormat="1" ht="15">
      <c r="A183" s="88"/>
      <c r="B183" s="92"/>
      <c r="C183" s="92"/>
      <c r="D183" s="93"/>
      <c r="E183" s="94"/>
      <c r="F183" s="93"/>
      <c r="I183" s="58"/>
      <c r="J183" s="88"/>
    </row>
    <row r="184" spans="1:10" s="31" customFormat="1" ht="15">
      <c r="A184" s="98"/>
      <c r="B184" s="95" t="s">
        <v>216</v>
      </c>
      <c r="C184" s="36"/>
      <c r="D184" s="36"/>
      <c r="E184" s="36"/>
      <c r="F184" s="36"/>
      <c r="I184" s="58"/>
      <c r="J184" s="98"/>
    </row>
    <row r="185" spans="1:10" s="31" customFormat="1" ht="15">
      <c r="A185" s="98"/>
      <c r="B185" s="95" t="s">
        <v>133</v>
      </c>
      <c r="C185" s="36"/>
      <c r="D185" s="36"/>
      <c r="E185" s="36"/>
      <c r="F185" s="36"/>
      <c r="I185" s="58"/>
      <c r="J185" s="98"/>
    </row>
    <row r="186" spans="1:10" s="31" customFormat="1" ht="15">
      <c r="A186" s="98"/>
      <c r="B186" s="164"/>
      <c r="C186" s="36"/>
      <c r="D186" s="36"/>
      <c r="E186" s="36"/>
      <c r="F186" s="36"/>
      <c r="I186" s="58"/>
      <c r="J186" s="98"/>
    </row>
    <row r="187" spans="1:10" s="31" customFormat="1" ht="15">
      <c r="A187" s="98"/>
      <c r="B187" s="164"/>
      <c r="C187" s="36"/>
      <c r="D187" s="36"/>
      <c r="E187" s="36"/>
      <c r="F187" s="36"/>
      <c r="I187" s="58"/>
      <c r="J187" s="98"/>
    </row>
    <row r="188" spans="1:10" s="34" customFormat="1" ht="15">
      <c r="A188" s="31" t="s">
        <v>54</v>
      </c>
      <c r="B188" s="36"/>
      <c r="C188" s="36"/>
      <c r="D188" s="36"/>
      <c r="E188" s="36"/>
      <c r="F188" s="36"/>
      <c r="I188" s="58"/>
      <c r="J188" s="31"/>
    </row>
    <row r="189" spans="1:10" s="31" customFormat="1" ht="15">
      <c r="A189" s="37"/>
      <c r="B189" s="34"/>
      <c r="C189" s="34"/>
      <c r="D189" s="73"/>
      <c r="E189" s="73"/>
      <c r="F189" s="73"/>
      <c r="I189" s="58"/>
      <c r="J189" s="37"/>
    </row>
    <row r="190" spans="1:10" s="34" customFormat="1" ht="15">
      <c r="A190" s="143" t="s">
        <v>360</v>
      </c>
      <c r="B190" s="36"/>
      <c r="C190" s="36"/>
      <c r="D190" s="36"/>
      <c r="E190" s="36"/>
      <c r="F190" s="36"/>
      <c r="I190" s="58"/>
      <c r="J190" s="143"/>
    </row>
    <row r="191" spans="1:10" s="31" customFormat="1" ht="15">
      <c r="A191" s="135"/>
      <c r="B191" s="36"/>
      <c r="C191" s="36"/>
      <c r="D191" s="36"/>
      <c r="E191" s="36"/>
      <c r="F191" s="36"/>
      <c r="I191" s="58"/>
      <c r="J191" s="135"/>
    </row>
    <row r="192" spans="1:10" s="34" customFormat="1" ht="15">
      <c r="A192" s="140" t="s">
        <v>53</v>
      </c>
      <c r="B192" s="36"/>
      <c r="C192" s="36"/>
      <c r="D192" s="36"/>
      <c r="E192" s="36"/>
      <c r="F192" s="36"/>
      <c r="I192" s="58"/>
      <c r="J192" s="379"/>
    </row>
    <row r="193" spans="1:10" s="34" customFormat="1" ht="15">
      <c r="A193" s="141" t="s">
        <v>213</v>
      </c>
      <c r="D193" s="96"/>
      <c r="E193" s="96"/>
      <c r="F193" s="96"/>
      <c r="I193" s="58"/>
      <c r="J193" s="379"/>
    </row>
    <row r="194" spans="1:10" s="34" customFormat="1" ht="15">
      <c r="A194" s="33" t="s">
        <v>214</v>
      </c>
      <c r="D194" s="96"/>
      <c r="E194" s="96"/>
      <c r="F194" s="96"/>
      <c r="I194" s="58"/>
      <c r="J194" s="58"/>
    </row>
    <row r="195" spans="1:10" s="34" customFormat="1" ht="15">
      <c r="A195" s="142" t="s">
        <v>215</v>
      </c>
      <c r="B195" s="36"/>
      <c r="C195" s="36"/>
      <c r="D195" s="36"/>
      <c r="E195" s="36"/>
      <c r="F195" s="36"/>
      <c r="I195" s="58"/>
      <c r="J195" s="98"/>
    </row>
    <row r="196" spans="1:10" s="31" customFormat="1" ht="15">
      <c r="A196" s="30"/>
      <c r="B196" s="36"/>
      <c r="C196" s="36"/>
      <c r="D196" s="36"/>
      <c r="E196" s="36"/>
      <c r="F196" s="36"/>
      <c r="I196" s="58"/>
      <c r="J196" s="98"/>
    </row>
    <row r="197" spans="1:10" s="31" customFormat="1" ht="15">
      <c r="A197" s="98"/>
      <c r="B197" s="36"/>
      <c r="C197" s="36"/>
      <c r="D197" s="36"/>
      <c r="E197" s="36"/>
      <c r="F197" s="36"/>
      <c r="I197" s="58"/>
      <c r="J197" s="98"/>
    </row>
    <row r="198" spans="1:10" s="31" customFormat="1" ht="15">
      <c r="A198" s="137"/>
      <c r="B198" s="36"/>
      <c r="C198" s="36"/>
      <c r="D198" s="36"/>
      <c r="E198" s="36"/>
      <c r="F198" s="36"/>
      <c r="I198" s="58"/>
      <c r="J198" s="137"/>
    </row>
    <row r="199" spans="1:10" s="31" customFormat="1" ht="15">
      <c r="A199" s="137"/>
      <c r="B199" s="36"/>
      <c r="C199" s="36"/>
      <c r="D199" s="36"/>
      <c r="E199" s="36"/>
      <c r="F199" s="36"/>
      <c r="I199" s="58"/>
      <c r="J199" s="137"/>
    </row>
    <row r="200" spans="1:10" s="31" customFormat="1" ht="15">
      <c r="A200" s="98"/>
      <c r="B200" s="36"/>
      <c r="C200" s="36"/>
      <c r="D200" s="36"/>
      <c r="E200" s="36"/>
      <c r="F200" s="36"/>
      <c r="I200" s="58"/>
      <c r="J200" s="98"/>
    </row>
    <row r="201" spans="1:10" s="31" customFormat="1" ht="15">
      <c r="A201" s="98"/>
      <c r="I201" s="58"/>
      <c r="J201" s="98"/>
    </row>
  </sheetData>
  <sheetProtection password="8336" sheet="1" objects="1" scenarios="1" selectLockedCells="1" selectUnlockedCells="1"/>
  <mergeCells count="24">
    <mergeCell ref="C54:D54"/>
    <mergeCell ref="A165:A166"/>
    <mergeCell ref="E164:F164"/>
    <mergeCell ref="E165:F165"/>
    <mergeCell ref="E163:F163"/>
    <mergeCell ref="C163:D163"/>
    <mergeCell ref="C164:D164"/>
    <mergeCell ref="C165:D165"/>
    <mergeCell ref="E83:F83"/>
    <mergeCell ref="C83:D83"/>
    <mergeCell ref="J165:J166"/>
    <mergeCell ref="B156:F156"/>
    <mergeCell ref="B153:F153"/>
    <mergeCell ref="E84:F84"/>
    <mergeCell ref="E85:F85"/>
    <mergeCell ref="C84:D84"/>
    <mergeCell ref="C85:D85"/>
    <mergeCell ref="B12:B16"/>
    <mergeCell ref="C12:D12"/>
    <mergeCell ref="E12:F12"/>
    <mergeCell ref="C13:D13"/>
    <mergeCell ref="E13:F13"/>
    <mergeCell ref="C14:D14"/>
    <mergeCell ref="E14:F14"/>
  </mergeCells>
  <printOptions/>
  <pageMargins left="0.6" right="0.25" top="0.5" bottom="0.5" header="0.25" footer="0.25"/>
  <pageSetup fitToHeight="0" horizontalDpi="600" verticalDpi="600" orientation="portrait" paperSize="9" scale="90" r:id="rId2"/>
  <headerFooter alignWithMargins="0">
    <oddFooter>&amp;L&amp;F&amp;C&amp;A  Pg &amp;P/&amp;N</oddFooter>
  </headerFooter>
  <rowBreaks count="1" manualBreakCount="1">
    <brk id="52"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Hovid Bhd</dc:creator>
  <cp:keywords/>
  <dc:description/>
  <cp:lastModifiedBy>Shin Yi</cp:lastModifiedBy>
  <cp:lastPrinted>2009-05-11T10:29:39Z</cp:lastPrinted>
  <dcterms:created xsi:type="dcterms:W3CDTF">2004-09-14T00:57:11Z</dcterms:created>
  <dcterms:modified xsi:type="dcterms:W3CDTF">2009-05-12T02:18:03Z</dcterms:modified>
  <cp:category/>
  <cp:version/>
  <cp:contentType/>
  <cp:contentStatus/>
</cp:coreProperties>
</file>